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5-26\FOI\Capital Financing\"/>
    </mc:Choice>
  </mc:AlternateContent>
  <xr:revisionPtr revIDLastSave="0" documentId="13_ncr:1_{F5EBE13B-ABFB-4AAA-88CA-074BEEDFE0AC}" xr6:coauthVersionLast="47" xr6:coauthVersionMax="47" xr10:uidLastSave="{00000000-0000-0000-0000-000000000000}"/>
  <bookViews>
    <workbookView xWindow="-120" yWindow="-120" windowWidth="29040" windowHeight="15720" activeTab="1" xr2:uid="{4AD17E96-9BC1-4FB9-B9BC-BD3E65062B0B}"/>
  </bookViews>
  <sheets>
    <sheet name="2012-13" sheetId="4" r:id="rId1"/>
    <sheet name="2012-13 Adj" sheetId="5" r:id="rId2"/>
  </sheets>
  <definedNames>
    <definedName name="_xlnm._FilterDatabase" localSheetId="0" hidden="1">'2012-13'!$A$3:$N$90</definedName>
    <definedName name="_xlnm._FilterDatabase" localSheetId="1" hidden="1">'2012-13 Adj'!$A$4:$M$4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5" l="1"/>
  <c r="E14" i="5"/>
  <c r="F14" i="5"/>
  <c r="G14" i="5"/>
  <c r="H14" i="5"/>
  <c r="I14" i="5"/>
  <c r="J14" i="5"/>
  <c r="D14" i="5"/>
  <c r="E63" i="5"/>
  <c r="F63" i="5"/>
  <c r="G63" i="5"/>
  <c r="H63" i="5"/>
  <c r="I63" i="5"/>
  <c r="J63" i="5"/>
  <c r="D63" i="5"/>
  <c r="E55" i="5"/>
  <c r="F55" i="5"/>
  <c r="G55" i="5"/>
  <c r="H55" i="5"/>
  <c r="I55" i="5"/>
  <c r="J55" i="5"/>
  <c r="D55" i="5"/>
  <c r="B55" i="5"/>
  <c r="J39" i="5"/>
  <c r="J50" i="5" s="1"/>
  <c r="I39" i="5"/>
  <c r="I50" i="5" s="1"/>
  <c r="H39" i="5"/>
  <c r="H50" i="5" s="1"/>
  <c r="G39" i="5"/>
  <c r="G50" i="5" s="1"/>
  <c r="F39" i="5"/>
  <c r="F50" i="5" s="1"/>
  <c r="E39" i="5"/>
  <c r="E50" i="5" s="1"/>
  <c r="D39" i="5"/>
  <c r="D50" i="5" s="1"/>
  <c r="D26" i="5"/>
  <c r="B63" i="5"/>
  <c r="B39" i="5"/>
  <c r="B50" i="5"/>
  <c r="E31" i="5"/>
  <c r="F31" i="5"/>
  <c r="G31" i="5"/>
  <c r="H31" i="5"/>
  <c r="I31" i="5"/>
  <c r="J31" i="5"/>
  <c r="D31" i="5"/>
  <c r="B31" i="5"/>
  <c r="J26" i="5"/>
  <c r="I26" i="5"/>
  <c r="H26" i="5"/>
  <c r="G26" i="5"/>
  <c r="F26" i="5"/>
  <c r="E26" i="5"/>
  <c r="B26" i="5"/>
  <c r="J65" i="5" l="1"/>
  <c r="I65" i="5"/>
  <c r="H65" i="5"/>
  <c r="B65" i="5"/>
  <c r="D65" i="5"/>
  <c r="B70" i="5" s="1"/>
  <c r="G65" i="5"/>
  <c r="F65" i="5"/>
  <c r="E65" i="5"/>
  <c r="L49" i="5"/>
  <c r="L48" i="5"/>
  <c r="L47" i="5"/>
  <c r="L38" i="5"/>
  <c r="L54" i="5"/>
  <c r="L55" i="5" s="1"/>
  <c r="L13" i="5"/>
  <c r="L25" i="5"/>
  <c r="L62" i="5"/>
  <c r="L24" i="5"/>
  <c r="L23" i="5"/>
  <c r="L22" i="5"/>
  <c r="L21" i="5"/>
  <c r="L61" i="5"/>
  <c r="L12" i="5"/>
  <c r="L11" i="5"/>
  <c r="L10" i="5"/>
  <c r="L37" i="5"/>
  <c r="L36" i="5"/>
  <c r="L46" i="5"/>
  <c r="L9" i="5"/>
  <c r="L30" i="5"/>
  <c r="L31" i="5" s="1"/>
  <c r="L8" i="5"/>
  <c r="L7" i="5"/>
  <c r="L20" i="5"/>
  <c r="L6" i="5"/>
  <c r="L19" i="5"/>
  <c r="L60" i="5"/>
  <c r="L45" i="5"/>
  <c r="L59" i="5"/>
  <c r="L18" i="5"/>
  <c r="L44" i="5"/>
  <c r="L35" i="5"/>
  <c r="L43" i="5"/>
  <c r="L63" i="5" l="1"/>
  <c r="L39" i="5"/>
  <c r="L14" i="5"/>
  <c r="L50" i="5"/>
  <c r="L26" i="5"/>
  <c r="B69" i="5"/>
  <c r="B68" i="5"/>
  <c r="L65" i="5" l="1"/>
  <c r="B71" i="5" s="1"/>
  <c r="B72" i="5" s="1"/>
  <c r="B93" i="4" l="1"/>
  <c r="B92" i="4"/>
  <c r="B95" i="4"/>
  <c r="B94" i="4"/>
  <c r="B96" i="4"/>
  <c r="D89" i="4"/>
  <c r="M77" i="4"/>
  <c r="M78" i="4"/>
  <c r="M30" i="4"/>
  <c r="M26" i="4"/>
  <c r="M27" i="4"/>
  <c r="M28" i="4"/>
  <c r="M29" i="4"/>
  <c r="M31" i="4"/>
  <c r="M42" i="4"/>
  <c r="M43" i="4"/>
  <c r="M69" i="4"/>
  <c r="M64" i="4"/>
  <c r="M60" i="4"/>
  <c r="M52" i="4"/>
  <c r="M50" i="4"/>
  <c r="M32" i="4"/>
  <c r="M19" i="4"/>
  <c r="M18" i="4"/>
  <c r="M17" i="4"/>
  <c r="M14" i="4"/>
  <c r="M12" i="4"/>
  <c r="M11" i="4"/>
  <c r="M23" i="4"/>
  <c r="M24" i="4"/>
  <c r="M25" i="4"/>
  <c r="M33" i="4"/>
  <c r="M34" i="4"/>
  <c r="M35" i="4"/>
  <c r="M36" i="4"/>
  <c r="M37" i="4"/>
  <c r="M38" i="4"/>
  <c r="M39" i="4"/>
  <c r="M40" i="4"/>
  <c r="M45" i="4"/>
  <c r="M46" i="4"/>
  <c r="M48" i="4"/>
  <c r="M49" i="4"/>
  <c r="M51" i="4"/>
  <c r="M55" i="4"/>
  <c r="M57" i="4"/>
  <c r="M61" i="4"/>
  <c r="M63" i="4"/>
  <c r="M65" i="4"/>
  <c r="M66" i="4"/>
  <c r="M67" i="4"/>
  <c r="M70" i="4"/>
  <c r="M71" i="4"/>
  <c r="M72" i="4"/>
  <c r="M73" i="4"/>
  <c r="M74" i="4"/>
  <c r="M75" i="4"/>
  <c r="M76" i="4"/>
  <c r="M82" i="4"/>
  <c r="M83" i="4"/>
  <c r="M84" i="4"/>
  <c r="M85" i="4"/>
  <c r="M86" i="4"/>
  <c r="M87" i="4"/>
  <c r="M88" i="4"/>
  <c r="M8" i="4"/>
  <c r="M21" i="4"/>
  <c r="M53" i="4"/>
  <c r="M54" i="4"/>
  <c r="M56" i="4"/>
  <c r="M5" i="4"/>
  <c r="M6" i="4"/>
  <c r="M7" i="4"/>
  <c r="M9" i="4"/>
  <c r="M13" i="4"/>
  <c r="M15" i="4"/>
  <c r="M16" i="4"/>
  <c r="M20" i="4"/>
  <c r="M47" i="4"/>
  <c r="M68" i="4"/>
  <c r="M79" i="4"/>
  <c r="M80" i="4"/>
  <c r="M81" i="4"/>
  <c r="G89" i="4"/>
  <c r="F89" i="4"/>
  <c r="K89" i="4"/>
  <c r="J89" i="4"/>
  <c r="I89" i="4"/>
  <c r="E89" i="4"/>
  <c r="M41" i="4"/>
  <c r="M44" i="4"/>
  <c r="M22" i="4"/>
  <c r="M58" i="4"/>
  <c r="M59" i="4"/>
  <c r="M62" i="4"/>
  <c r="M10" i="4"/>
  <c r="M89" i="4"/>
</calcChain>
</file>

<file path=xl/sharedStrings.xml><?xml version="1.0" encoding="utf-8"?>
<sst xmlns="http://schemas.openxmlformats.org/spreadsheetml/2006/main" count="340" uniqueCount="197">
  <si>
    <t>Closedown 2012/13 - Capital Financing</t>
  </si>
  <si>
    <t>DEFRA</t>
  </si>
  <si>
    <t>USAR</t>
  </si>
  <si>
    <t>FireCon</t>
  </si>
  <si>
    <t>LPSA</t>
  </si>
  <si>
    <t>E&amp;D</t>
  </si>
  <si>
    <t>Net</t>
  </si>
  <si>
    <t>Scheme</t>
  </si>
  <si>
    <t>TO FINANCE</t>
  </si>
  <si>
    <t>Cap rcpt</t>
  </si>
  <si>
    <t>RCCO</t>
  </si>
  <si>
    <t>Grant EMR</t>
  </si>
  <si>
    <t>Cap Grant</t>
  </si>
  <si>
    <t>Borrowing</t>
  </si>
  <si>
    <t>MRP LIFE</t>
  </si>
  <si>
    <t>001 - IT VDMS</t>
  </si>
  <si>
    <t>004 - Computer Purch</t>
  </si>
  <si>
    <t>005 - Comp Software</t>
  </si>
  <si>
    <t>009 - Water Res Euip</t>
  </si>
  <si>
    <t>011 - Finance System</t>
  </si>
  <si>
    <t>012 - IRMP Pebworth</t>
  </si>
  <si>
    <t>013 - USAR</t>
  </si>
  <si>
    <t>023 - Legionella</t>
  </si>
  <si>
    <t>034 - Developments</t>
  </si>
  <si>
    <t>049 - IRMP Malvern</t>
  </si>
  <si>
    <t>051 - HR System</t>
  </si>
  <si>
    <t>063 - PBX Digital Tel</t>
  </si>
  <si>
    <t>068 - Evesham Roof</t>
  </si>
  <si>
    <t>069 - Stourport Roof</t>
  </si>
  <si>
    <t>072 - Ewyas Harold Yd</t>
  </si>
  <si>
    <t>074 - Com &amp; Con Assu</t>
  </si>
  <si>
    <t>078 - RPE</t>
  </si>
  <si>
    <t>081 - IRMP Pre - Des</t>
  </si>
  <si>
    <t>083 - SRT Storage</t>
  </si>
  <si>
    <t>084 - Cylinder Strat</t>
  </si>
  <si>
    <t>086 - Ex Leased Appli</t>
  </si>
  <si>
    <t>ex-Lease ICU</t>
  </si>
  <si>
    <t>ex-Lease Pumps</t>
  </si>
  <si>
    <t>ACFO Car</t>
  </si>
  <si>
    <t>Vans</t>
  </si>
  <si>
    <t>Cars</t>
  </si>
  <si>
    <t>Focuses</t>
  </si>
  <si>
    <t>087 - Betony Rd Works</t>
  </si>
  <si>
    <t>091 - Pinzgauer Repla</t>
  </si>
  <si>
    <t>092 - Argocat Replace</t>
  </si>
  <si>
    <t>093 - CFRMIS 5 Web</t>
  </si>
  <si>
    <t>095 - Rest Facilities</t>
  </si>
  <si>
    <t>096 - H &amp; S Audit</t>
  </si>
  <si>
    <t>097 - Air Con ICT Wor</t>
  </si>
  <si>
    <t>100 - Evesham Refurb</t>
  </si>
  <si>
    <t>101 - Intel Applicati</t>
  </si>
  <si>
    <t>103 - Fire Control</t>
  </si>
  <si>
    <t>System</t>
  </si>
  <si>
    <t>Buildings</t>
  </si>
  <si>
    <t>Project Team</t>
  </si>
  <si>
    <t>105 - Pump Rep 11/12</t>
  </si>
  <si>
    <t>106 - Business Cont</t>
  </si>
  <si>
    <t>107 - Citrix Farm</t>
  </si>
  <si>
    <t>108 - Free Landers</t>
  </si>
  <si>
    <t>109 - Network Quality</t>
  </si>
  <si>
    <t>110 - UpGrade to Lift</t>
  </si>
  <si>
    <t>112 - Fire Ext</t>
  </si>
  <si>
    <t>113 - Replacement Win</t>
  </si>
  <si>
    <t>115 - Spec Rep ISV</t>
  </si>
  <si>
    <t>116 - Line Rescue Veh</t>
  </si>
  <si>
    <t>117 - Pump Rep 12/13</t>
  </si>
  <si>
    <t>118 - BA Enhancements</t>
  </si>
  <si>
    <t>119 - Evesham House</t>
  </si>
  <si>
    <t>120 - Kiddy STF</t>
  </si>
  <si>
    <t>121 - Evesham STF</t>
  </si>
  <si>
    <t>122 - Kingsland STF</t>
  </si>
  <si>
    <t>123 - Tfr Crawl Rig</t>
  </si>
  <si>
    <t>124 - Peterchurch STF</t>
  </si>
  <si>
    <t>125 - USAR Boats</t>
  </si>
  <si>
    <t>126 - Worcester IRMP</t>
  </si>
  <si>
    <t>127 - WAN Improvement</t>
  </si>
  <si>
    <t>128 - Bulk Foam Cap</t>
  </si>
  <si>
    <t>129 - Pinzgauer 12/13</t>
  </si>
  <si>
    <t>130 - E-Hydraulic Equ</t>
  </si>
  <si>
    <t>131 - Hereford Refu</t>
  </si>
  <si>
    <t>132 - HQ Server Room</t>
  </si>
  <si>
    <t>133 - Pershore Refurb</t>
  </si>
  <si>
    <t>134 - S/port BA Wash</t>
  </si>
  <si>
    <t>135 - Asbestos Remova</t>
  </si>
  <si>
    <t>136 - Amphlett Court</t>
  </si>
  <si>
    <t>137 - Bromsgrove Welf</t>
  </si>
  <si>
    <t>138 - Automatic Meter</t>
  </si>
  <si>
    <t>156 - New FS Redditch</t>
  </si>
  <si>
    <t>157 - New FS Hereford</t>
  </si>
  <si>
    <t>158 - Hardware Purc</t>
  </si>
  <si>
    <t>159 - Computer Softwa</t>
  </si>
  <si>
    <t>160 - Developments</t>
  </si>
  <si>
    <t>161 - LAN/WAN Upgrade</t>
  </si>
  <si>
    <t>162 - CoreSwitch Hard</t>
  </si>
  <si>
    <t>174 - Animal Rescue</t>
  </si>
  <si>
    <t>175 - Day Crew Plus</t>
  </si>
  <si>
    <t>176 - UHRP / ISV Equi</t>
  </si>
  <si>
    <t>998 - IRMP Unallocate</t>
  </si>
  <si>
    <t>999 - Unallocated</t>
  </si>
  <si>
    <t>RCCO - including Reserves</t>
  </si>
  <si>
    <t>Cap Grants</t>
  </si>
  <si>
    <t>Cap Rcpts</t>
  </si>
  <si>
    <t>Net Borrow</t>
  </si>
  <si>
    <t>Capital Scheme</t>
  </si>
  <si>
    <t>Capital Report</t>
  </si>
  <si>
    <t>001</t>
  </si>
  <si>
    <t>800</t>
  </si>
  <si>
    <t>004</t>
  </si>
  <si>
    <t>500</t>
  </si>
  <si>
    <t>005</t>
  </si>
  <si>
    <t>009</t>
  </si>
  <si>
    <t>011</t>
  </si>
  <si>
    <t>012</t>
  </si>
  <si>
    <t>200</t>
  </si>
  <si>
    <t>013</t>
  </si>
  <si>
    <t>023</t>
  </si>
  <si>
    <t>400</t>
  </si>
  <si>
    <t>034</t>
  </si>
  <si>
    <t>049</t>
  </si>
  <si>
    <t>051</t>
  </si>
  <si>
    <t>063</t>
  </si>
  <si>
    <t>068</t>
  </si>
  <si>
    <t>069</t>
  </si>
  <si>
    <t>072</t>
  </si>
  <si>
    <t>074</t>
  </si>
  <si>
    <t>078</t>
  </si>
  <si>
    <t>081</t>
  </si>
  <si>
    <t>083</t>
  </si>
  <si>
    <t>084</t>
  </si>
  <si>
    <t>086</t>
  </si>
  <si>
    <t>100</t>
  </si>
  <si>
    <t>087</t>
  </si>
  <si>
    <t>091</t>
  </si>
  <si>
    <t>092</t>
  </si>
  <si>
    <t>093</t>
  </si>
  <si>
    <t>095</t>
  </si>
  <si>
    <t>096</t>
  </si>
  <si>
    <t>097</t>
  </si>
  <si>
    <t>101</t>
  </si>
  <si>
    <t>103</t>
  </si>
  <si>
    <t>300</t>
  </si>
  <si>
    <t>105</t>
  </si>
  <si>
    <t>106</t>
  </si>
  <si>
    <t>107</t>
  </si>
  <si>
    <t>108</t>
  </si>
  <si>
    <t>109</t>
  </si>
  <si>
    <t>110</t>
  </si>
  <si>
    <t>112</t>
  </si>
  <si>
    <t>113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</si>
  <si>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</si>
  <si>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</si>
  <si>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</si>
  <si>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</si>
  <si>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</si>
  <si>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</si>
  <si>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</si>
  <si>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</si>
  <si>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</si>
  <si>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</si>
  <si>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</si>
  <si>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</si>
  <si>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</si>
  <si>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</si>
  <si>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</si>
  <si>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</si>
  <si>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600</t>
  </si>
  <si>
    <t>131</t>
  </si>
  <si>
    <t>132</t>
  </si>
  <si>
    <t>133</t>
  </si>
  <si>
    <t>134</t>
  </si>
  <si>
    <t>135</t>
  </si>
  <si>
    <t>136</t>
  </si>
  <si>
    <t>137</t>
  </si>
  <si>
    <t>138</t>
  </si>
  <si>
    <t>156</t>
  </si>
  <si>
    <t>157</t>
  </si>
  <si>
    <t>158</t>
  </si>
  <si>
    <t>159</t>
  </si>
  <si>
    <t>160</t>
  </si>
  <si>
    <t>161</t>
  </si>
  <si>
    <t>162</t>
  </si>
  <si>
    <t>174</t>
  </si>
  <si>
    <t>175</t>
  </si>
  <si>
    <t>176</t>
  </si>
  <si>
    <t>998</t>
  </si>
  <si>
    <t>900</t>
  </si>
  <si>
    <t>999</t>
  </si>
  <si>
    <t>CAPREP: 100 - Vehicles</t>
  </si>
  <si>
    <t>Capital Financing 2012/13</t>
  </si>
  <si>
    <t>Totals</t>
  </si>
  <si>
    <t>CAPREP: 200 - Major Building</t>
  </si>
  <si>
    <t>CAPREP: 300 - Major Equipment</t>
  </si>
  <si>
    <t>CAPREP: 500 - Minor Schemes - IT</t>
  </si>
  <si>
    <t>CAPREP: 400 - Minor Schemes - Property</t>
  </si>
  <si>
    <t>CAPREP: 600 - Minor Schemes - Equipment</t>
  </si>
  <si>
    <t>CAPREP: 800 - Minor Schemes - Other</t>
  </si>
  <si>
    <t>Capital Receipt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</si>
</sst>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#,##0;\(#,##0\)"/>
    <numFmt numFmtId="165" formatCode="#,##0.00;\(#,##0.00\)"/>
    <numFmt numFmtId="166" formatCode="\ #,##0.00_-;\-\ #,##0.00"/>
    <numFmt numFmtId="167" formatCode="#,##0.00_ ;[Red]\-#,##0.00\ "/>
  </numFmts>
  <fonts count="30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name val="Helv"/>
      <charset val="204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i/>
      <sz val="10"/>
      <color indexed="10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b/>
      <sz val="12"/>
      <color indexed="18"/>
      <name val="Arial"/>
      <family val="2"/>
    </font>
    <font>
      <b/>
      <sz val="2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</cellStyleXfs>
  <cellXfs count="63">
    <xf numFmtId="0" fontId="0" fillId="0" borderId="0" xfId="0"/>
    <xf numFmtId="49" fontId="0" fillId="0" borderId="0" xfId="0" applyNumberFormat="1"/>
    <xf numFmtId="164" fontId="1" fillId="0" borderId="0" xfId="0" applyNumberFormat="1" applyFont="1"/>
    <xf numFmtId="49" fontId="2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165" fontId="1" fillId="0" borderId="10" xfId="0" applyNumberFormat="1" applyFont="1" applyBorder="1"/>
    <xf numFmtId="49" fontId="3" fillId="0" borderId="0" xfId="0" applyNumberFormat="1" applyFont="1"/>
    <xf numFmtId="165" fontId="3" fillId="0" borderId="0" xfId="0" applyNumberFormat="1" applyFont="1"/>
    <xf numFmtId="0" fontId="3" fillId="0" borderId="0" xfId="0" applyFont="1"/>
    <xf numFmtId="0" fontId="1" fillId="0" borderId="0" xfId="0" applyFont="1" applyAlignment="1">
      <alignment horizontal="center"/>
    </xf>
    <xf numFmtId="164" fontId="9" fillId="0" borderId="0" xfId="0" applyNumberFormat="1" applyFont="1"/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center"/>
    </xf>
    <xf numFmtId="49" fontId="23" fillId="0" borderId="0" xfId="0" applyNumberFormat="1" applyFont="1"/>
    <xf numFmtId="0" fontId="24" fillId="0" borderId="0" xfId="0" applyFont="1"/>
    <xf numFmtId="0" fontId="24" fillId="0" borderId="0" xfId="0" applyFont="1" applyAlignment="1">
      <alignment horizontal="center"/>
    </xf>
    <xf numFmtId="165" fontId="24" fillId="0" borderId="0" xfId="0" applyNumberFormat="1" applyFont="1"/>
    <xf numFmtId="165" fontId="25" fillId="0" borderId="0" xfId="0" applyNumberFormat="1" applyFont="1"/>
    <xf numFmtId="49" fontId="26" fillId="0" borderId="0" xfId="0" applyNumberFormat="1" applyFont="1" applyAlignment="1">
      <alignment horizontal="left"/>
    </xf>
    <xf numFmtId="165" fontId="27" fillId="0" borderId="0" xfId="0" applyNumberFormat="1" applyFont="1"/>
    <xf numFmtId="49" fontId="9" fillId="0" borderId="0" xfId="0" applyNumberFormat="1" applyFont="1"/>
    <xf numFmtId="41" fontId="1" fillId="24" borderId="11" xfId="0" applyNumberFormat="1" applyFont="1" applyFill="1" applyBorder="1"/>
    <xf numFmtId="166" fontId="1" fillId="24" borderId="12" xfId="0" applyNumberFormat="1" applyFont="1" applyFill="1" applyBorder="1"/>
    <xf numFmtId="41" fontId="1" fillId="24" borderId="13" xfId="0" applyNumberFormat="1" applyFont="1" applyFill="1" applyBorder="1"/>
    <xf numFmtId="166" fontId="1" fillId="24" borderId="14" xfId="0" applyNumberFormat="1" applyFont="1" applyFill="1" applyBorder="1"/>
    <xf numFmtId="41" fontId="1" fillId="24" borderId="15" xfId="0" applyNumberFormat="1" applyFont="1" applyFill="1" applyBorder="1"/>
    <xf numFmtId="166" fontId="1" fillId="24" borderId="16" xfId="0" applyNumberFormat="1" applyFont="1" applyFill="1" applyBorder="1"/>
    <xf numFmtId="165" fontId="1" fillId="25" borderId="0" xfId="0" applyNumberFormat="1" applyFont="1" applyFill="1"/>
    <xf numFmtId="0" fontId="1" fillId="26" borderId="17" xfId="0" applyFont="1" applyFill="1" applyBorder="1" applyAlignment="1">
      <alignment horizontal="center"/>
    </xf>
    <xf numFmtId="166" fontId="1" fillId="26" borderId="17" xfId="0" applyNumberFormat="1" applyFont="1" applyFill="1" applyBorder="1" applyAlignment="1">
      <alignment horizontal="center"/>
    </xf>
    <xf numFmtId="0" fontId="28" fillId="0" borderId="0" xfId="0" applyFont="1"/>
    <xf numFmtId="0" fontId="29" fillId="0" borderId="0" xfId="0" applyFont="1"/>
    <xf numFmtId="166" fontId="1" fillId="26" borderId="17" xfId="0" applyNumberFormat="1" applyFont="1" applyFill="1" applyBorder="1"/>
    <xf numFmtId="0" fontId="1" fillId="26" borderId="18" xfId="0" applyFont="1" applyFill="1" applyBorder="1"/>
    <xf numFmtId="0" fontId="1" fillId="26" borderId="18" xfId="0" applyFont="1" applyFill="1" applyBorder="1" applyAlignment="1">
      <alignment horizontal="center"/>
    </xf>
    <xf numFmtId="0" fontId="1" fillId="0" borderId="0" xfId="0" applyFont="1"/>
    <xf numFmtId="166" fontId="1" fillId="0" borderId="10" xfId="0" applyNumberFormat="1" applyFont="1" applyBorder="1"/>
    <xf numFmtId="167" fontId="2" fillId="0" borderId="0" xfId="0" applyNumberFormat="1" applyFont="1"/>
    <xf numFmtId="167" fontId="0" fillId="0" borderId="0" xfId="0" applyNumberFormat="1"/>
    <xf numFmtId="167" fontId="1" fillId="0" borderId="0" xfId="0" applyNumberFormat="1" applyFont="1" applyAlignment="1">
      <alignment horizontal="center"/>
    </xf>
    <xf numFmtId="167" fontId="1" fillId="26" borderId="17" xfId="0" applyNumberFormat="1" applyFont="1" applyFill="1" applyBorder="1" applyAlignment="1">
      <alignment horizontal="center"/>
    </xf>
    <xf numFmtId="167" fontId="0" fillId="0" borderId="20" xfId="0" applyNumberFormat="1" applyBorder="1"/>
    <xf numFmtId="167" fontId="1" fillId="0" borderId="19" xfId="0" applyNumberFormat="1" applyFont="1" applyBorder="1"/>
    <xf numFmtId="167" fontId="1" fillId="0" borderId="20" xfId="0" applyNumberFormat="1" applyFont="1" applyBorder="1"/>
    <xf numFmtId="167" fontId="1" fillId="27" borderId="17" xfId="0" applyNumberFormat="1" applyFont="1" applyFill="1" applyBorder="1"/>
    <xf numFmtId="167" fontId="1" fillId="0" borderId="0" xfId="0" applyNumberFormat="1" applyFont="1"/>
    <xf numFmtId="167" fontId="1" fillId="26" borderId="18" xfId="0" applyNumberFormat="1" applyFont="1" applyFill="1" applyBorder="1" applyAlignment="1">
      <alignment horizontal="center"/>
    </xf>
    <xf numFmtId="167" fontId="1" fillId="26" borderId="21" xfId="0" applyNumberFormat="1" applyFont="1" applyFill="1" applyBorder="1" applyAlignment="1">
      <alignment horizontal="center"/>
    </xf>
    <xf numFmtId="167" fontId="0" fillId="0" borderId="22" xfId="0" applyNumberFormat="1" applyBorder="1"/>
    <xf numFmtId="167" fontId="0" fillId="0" borderId="23" xfId="0" applyNumberFormat="1" applyBorder="1"/>
    <xf numFmtId="167" fontId="0" fillId="0" borderId="17" xfId="0" applyNumberFormat="1" applyBorder="1"/>
    <xf numFmtId="167" fontId="1" fillId="0" borderId="17" xfId="0" applyNumberFormat="1" applyFont="1" applyBorder="1"/>
    <xf numFmtId="167" fontId="0" fillId="0" borderId="10" xfId="0" applyNumberFormat="1" applyBorder="1"/>
    <xf numFmtId="167" fontId="1" fillId="0" borderId="10" xfId="0" applyNumberFormat="1" applyFont="1" applyBorder="1"/>
    <xf numFmtId="167" fontId="1" fillId="27" borderId="18" xfId="0" applyNumberFormat="1" applyFont="1" applyFill="1" applyBorder="1"/>
    <xf numFmtId="167" fontId="1" fillId="27" borderId="21" xfId="0" applyNumberFormat="1" applyFont="1" applyFill="1" applyBorder="1"/>
    <xf numFmtId="165" fontId="1" fillId="0" borderId="20" xfId="0" applyNumberFormat="1" applyFont="1" applyBorder="1"/>
    <xf numFmtId="165" fontId="1" fillId="0" borderId="19" xfId="0" applyNumberFormat="1" applyFont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Style 1" xfId="39" xr:uid="{FC718B9F-F9A9-43B8-9B25-52C153484774}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73540-7AAC-48F6-8584-0482B820A4D0}">
  <sheetPr>
    <pageSetUpPr fitToPage="1"/>
  </sheetPr>
  <dimension ref="A1:Q96"/>
  <sheetViews>
    <sheetView workbookViewId="0">
      <pane xSplit="3" ySplit="4" topLeftCell="D71" activePane="bottomRight" state="frozen"/>
      <selection pane="topRight" activeCell="D1" sqref="D1"/>
      <selection pane="bottomLeft" activeCell="A5" sqref="A5"/>
      <selection pane="bottomRight" activeCell="I103" sqref="I103"/>
    </sheetView>
  </sheetViews>
  <sheetFormatPr defaultRowHeight="12.75"/>
  <cols>
    <col min="1" max="1" width="22.140625" style="1" bestFit="1" customWidth="1"/>
    <col min="2" max="2" width="12.85546875" style="2" bestFit="1" customWidth="1"/>
    <col min="3" max="3" width="3.28515625" style="19" customWidth="1"/>
    <col min="5" max="5" width="11.28515625" style="4" bestFit="1" customWidth="1"/>
    <col min="6" max="7" width="11.28515625" style="4" customWidth="1"/>
    <col min="8" max="8" width="2.85546875" style="4" customWidth="1"/>
    <col min="9" max="10" width="11.28515625" style="4" bestFit="1" customWidth="1"/>
    <col min="11" max="11" width="11.7109375" style="4" bestFit="1" customWidth="1"/>
    <col min="12" max="12" width="2.85546875" style="4" customWidth="1"/>
    <col min="13" max="13" width="11.7109375" style="4" bestFit="1" customWidth="1"/>
    <col min="14" max="14" width="11.7109375" style="11" customWidth="1"/>
    <col min="16" max="16" width="15.5703125" bestFit="1" customWidth="1"/>
    <col min="17" max="17" width="14.140625" bestFit="1" customWidth="1"/>
  </cols>
  <sheetData>
    <row r="1" spans="1:17" s="3" customFormat="1" ht="15.75">
      <c r="A1" s="3" t="s">
        <v>0</v>
      </c>
      <c r="C1" s="18"/>
      <c r="E1" s="4"/>
      <c r="F1" s="4"/>
      <c r="G1" s="4"/>
      <c r="H1" s="4"/>
      <c r="I1" s="4"/>
      <c r="J1" s="4"/>
      <c r="K1" s="4"/>
      <c r="L1" s="4"/>
      <c r="M1" s="4"/>
      <c r="N1" s="11"/>
    </row>
    <row r="3" spans="1:17" s="10" customFormat="1">
      <c r="A3" s="12"/>
      <c r="B3" s="13"/>
      <c r="C3" s="20"/>
      <c r="E3" s="14"/>
      <c r="F3" s="14" t="s">
        <v>1</v>
      </c>
      <c r="G3" s="14" t="s">
        <v>2</v>
      </c>
      <c r="H3" s="14"/>
      <c r="I3" s="14" t="s">
        <v>3</v>
      </c>
      <c r="J3" s="14" t="s">
        <v>4</v>
      </c>
      <c r="K3" s="14" t="s">
        <v>5</v>
      </c>
      <c r="L3" s="14"/>
      <c r="M3" s="14" t="s">
        <v>6</v>
      </c>
      <c r="N3" s="17"/>
    </row>
    <row r="4" spans="1:17" s="12" customFormat="1">
      <c r="A4" s="16" t="s">
        <v>7</v>
      </c>
      <c r="B4" s="15" t="s">
        <v>8</v>
      </c>
      <c r="C4" s="23"/>
      <c r="D4" s="12" t="s">
        <v>9</v>
      </c>
      <c r="E4" s="14" t="s">
        <v>10</v>
      </c>
      <c r="F4" s="14" t="s">
        <v>11</v>
      </c>
      <c r="G4" s="14" t="s">
        <v>11</v>
      </c>
      <c r="H4" s="14"/>
      <c r="I4" s="14" t="s">
        <v>12</v>
      </c>
      <c r="J4" s="14" t="s">
        <v>12</v>
      </c>
      <c r="K4" s="14" t="s">
        <v>12</v>
      </c>
      <c r="L4" s="14"/>
      <c r="M4" s="14" t="s">
        <v>13</v>
      </c>
      <c r="N4" s="14" t="s">
        <v>14</v>
      </c>
      <c r="P4" s="12" t="s">
        <v>103</v>
      </c>
      <c r="Q4" s="12" t="s">
        <v>104</v>
      </c>
    </row>
    <row r="5" spans="1:17">
      <c r="A5" s="1" t="s">
        <v>15</v>
      </c>
      <c r="B5" s="5">
        <v>0</v>
      </c>
      <c r="C5" s="21"/>
      <c r="M5" s="5">
        <f>+B5-E5-F5-G5-I5-J5-K5-D5</f>
        <v>0</v>
      </c>
      <c r="N5" s="11">
        <v>5</v>
      </c>
      <c r="P5" t="s">
        <v>105</v>
      </c>
      <c r="Q5" t="s">
        <v>106</v>
      </c>
    </row>
    <row r="6" spans="1:17">
      <c r="A6" s="1" t="s">
        <v>16</v>
      </c>
      <c r="B6" s="5">
        <v>0</v>
      </c>
      <c r="C6" s="21"/>
      <c r="M6" s="5">
        <f t="shared" ref="M6:M69" si="0">+B6-E6-F6-G6-I6-J6-K6-D6</f>
        <v>0</v>
      </c>
      <c r="N6" s="11">
        <v>5</v>
      </c>
      <c r="P6" t="s">
        <v>107</v>
      </c>
      <c r="Q6" t="s">
        <v>108</v>
      </c>
    </row>
    <row r="7" spans="1:17">
      <c r="A7" s="1" t="s">
        <v>17</v>
      </c>
      <c r="B7" s="32">
        <v>695.42</v>
      </c>
      <c r="C7" s="21"/>
      <c r="M7" s="5">
        <f t="shared" si="0"/>
        <v>695.42</v>
      </c>
      <c r="N7" s="11">
        <v>5</v>
      </c>
      <c r="P7" t="s">
        <v>109</v>
      </c>
      <c r="Q7" t="s">
        <v>108</v>
      </c>
    </row>
    <row r="8" spans="1:17">
      <c r="A8" s="1" t="s">
        <v>18</v>
      </c>
      <c r="B8" s="5">
        <v>0</v>
      </c>
      <c r="C8" s="21"/>
      <c r="M8" s="5">
        <f t="shared" si="0"/>
        <v>0</v>
      </c>
      <c r="N8" s="11">
        <v>7</v>
      </c>
      <c r="P8" t="s">
        <v>110</v>
      </c>
      <c r="Q8" t="s">
        <v>106</v>
      </c>
    </row>
    <row r="9" spans="1:17">
      <c r="A9" s="1" t="s">
        <v>19</v>
      </c>
      <c r="B9" s="5">
        <v>0</v>
      </c>
      <c r="C9" s="21"/>
      <c r="M9" s="5">
        <f t="shared" si="0"/>
        <v>0</v>
      </c>
      <c r="N9" s="11">
        <v>5</v>
      </c>
      <c r="P9" t="s">
        <v>111</v>
      </c>
      <c r="Q9" t="s">
        <v>106</v>
      </c>
    </row>
    <row r="10" spans="1:17">
      <c r="A10" s="1" t="s">
        <v>20</v>
      </c>
      <c r="B10" s="5">
        <v>0</v>
      </c>
      <c r="C10" s="21"/>
      <c r="M10" s="5">
        <f t="shared" si="0"/>
        <v>0</v>
      </c>
      <c r="N10" s="11">
        <v>50</v>
      </c>
      <c r="P10" t="s">
        <v>112</v>
      </c>
      <c r="Q10" t="s">
        <v>113</v>
      </c>
    </row>
    <row r="11" spans="1:17">
      <c r="A11" s="1" t="s">
        <v>21</v>
      </c>
      <c r="B11" s="5">
        <v>0</v>
      </c>
      <c r="C11" s="21"/>
      <c r="M11" s="5">
        <f t="shared" si="0"/>
        <v>0</v>
      </c>
      <c r="N11" s="11">
        <v>50</v>
      </c>
      <c r="P11" t="s">
        <v>114</v>
      </c>
      <c r="Q11" t="s">
        <v>113</v>
      </c>
    </row>
    <row r="12" spans="1:17">
      <c r="A12" s="1" t="s">
        <v>22</v>
      </c>
      <c r="B12" s="32">
        <v>13080</v>
      </c>
      <c r="C12" s="21"/>
      <c r="M12" s="5">
        <f t="shared" si="0"/>
        <v>13080</v>
      </c>
      <c r="N12" s="11">
        <v>50</v>
      </c>
      <c r="P12" t="s">
        <v>115</v>
      </c>
      <c r="Q12" t="s">
        <v>116</v>
      </c>
    </row>
    <row r="13" spans="1:17">
      <c r="A13" s="1" t="s">
        <v>23</v>
      </c>
      <c r="B13" s="32">
        <v>430</v>
      </c>
      <c r="C13" s="21"/>
      <c r="M13" s="5">
        <f t="shared" si="0"/>
        <v>430</v>
      </c>
      <c r="N13" s="11">
        <v>5</v>
      </c>
      <c r="P13" t="s">
        <v>117</v>
      </c>
      <c r="Q13" t="s">
        <v>108</v>
      </c>
    </row>
    <row r="14" spans="1:17">
      <c r="A14" s="1" t="s">
        <v>24</v>
      </c>
      <c r="B14" s="32">
        <v>24890.07</v>
      </c>
      <c r="C14" s="21"/>
      <c r="M14" s="5">
        <f t="shared" si="0"/>
        <v>24890.07</v>
      </c>
      <c r="N14" s="11">
        <v>50</v>
      </c>
      <c r="P14" t="s">
        <v>118</v>
      </c>
      <c r="Q14" t="s">
        <v>113</v>
      </c>
    </row>
    <row r="15" spans="1:17">
      <c r="A15" s="1" t="s">
        <v>25</v>
      </c>
      <c r="B15" s="32">
        <v>9142.5</v>
      </c>
      <c r="C15" s="21"/>
      <c r="M15" s="5">
        <f t="shared" si="0"/>
        <v>9142.5</v>
      </c>
      <c r="N15" s="11">
        <v>5</v>
      </c>
      <c r="P15" t="s">
        <v>119</v>
      </c>
      <c r="Q15" t="s">
        <v>106</v>
      </c>
    </row>
    <row r="16" spans="1:17">
      <c r="A16" s="1" t="s">
        <v>26</v>
      </c>
      <c r="B16" s="5">
        <v>0</v>
      </c>
      <c r="C16" s="21"/>
      <c r="M16" s="5">
        <f t="shared" si="0"/>
        <v>0</v>
      </c>
      <c r="N16" s="11">
        <v>5</v>
      </c>
      <c r="P16" t="s">
        <v>120</v>
      </c>
      <c r="Q16" t="s">
        <v>108</v>
      </c>
    </row>
    <row r="17" spans="1:17">
      <c r="A17" s="1" t="s">
        <v>27</v>
      </c>
      <c r="B17" s="5">
        <v>0</v>
      </c>
      <c r="C17" s="21"/>
      <c r="M17" s="5">
        <f t="shared" si="0"/>
        <v>0</v>
      </c>
      <c r="N17" s="11">
        <v>50</v>
      </c>
      <c r="P17" t="s">
        <v>121</v>
      </c>
      <c r="Q17" t="s">
        <v>116</v>
      </c>
    </row>
    <row r="18" spans="1:17">
      <c r="A18" s="1" t="s">
        <v>28</v>
      </c>
      <c r="B18" s="5">
        <v>0</v>
      </c>
      <c r="C18" s="21"/>
      <c r="M18" s="5">
        <f t="shared" si="0"/>
        <v>0</v>
      </c>
      <c r="N18" s="11">
        <v>50</v>
      </c>
      <c r="P18" t="s">
        <v>122</v>
      </c>
      <c r="Q18" t="s">
        <v>116</v>
      </c>
    </row>
    <row r="19" spans="1:17">
      <c r="A19" s="1" t="s">
        <v>29</v>
      </c>
      <c r="B19" s="5">
        <v>0</v>
      </c>
      <c r="C19" s="21"/>
      <c r="M19" s="5">
        <f t="shared" si="0"/>
        <v>0</v>
      </c>
      <c r="N19" s="11">
        <v>50</v>
      </c>
      <c r="P19" t="s">
        <v>123</v>
      </c>
      <c r="Q19" t="s">
        <v>116</v>
      </c>
    </row>
    <row r="20" spans="1:17">
      <c r="A20" s="1" t="s">
        <v>30</v>
      </c>
      <c r="B20" s="32">
        <v>4280</v>
      </c>
      <c r="C20" s="21"/>
      <c r="M20" s="5">
        <f t="shared" si="0"/>
        <v>4280</v>
      </c>
      <c r="N20" s="11">
        <v>5</v>
      </c>
      <c r="P20" t="s">
        <v>124</v>
      </c>
      <c r="Q20" t="s">
        <v>108</v>
      </c>
    </row>
    <row r="21" spans="1:17">
      <c r="A21" s="1" t="s">
        <v>31</v>
      </c>
      <c r="B21" s="32">
        <v>1509.08</v>
      </c>
      <c r="C21" s="21"/>
      <c r="M21" s="5">
        <f t="shared" si="0"/>
        <v>1509.08</v>
      </c>
      <c r="N21" s="11">
        <v>7</v>
      </c>
      <c r="P21" t="s">
        <v>125</v>
      </c>
      <c r="Q21" t="s">
        <v>106</v>
      </c>
    </row>
    <row r="22" spans="1:17">
      <c r="A22" s="1" t="s">
        <v>32</v>
      </c>
      <c r="B22" s="5">
        <v>0</v>
      </c>
      <c r="C22" s="21"/>
      <c r="M22" s="5">
        <f t="shared" si="0"/>
        <v>0</v>
      </c>
      <c r="N22" s="11">
        <v>50</v>
      </c>
      <c r="P22" t="s">
        <v>126</v>
      </c>
      <c r="Q22" t="s">
        <v>113</v>
      </c>
    </row>
    <row r="23" spans="1:17">
      <c r="A23" s="1" t="s">
        <v>33</v>
      </c>
      <c r="B23" s="5">
        <v>0</v>
      </c>
      <c r="C23" s="21"/>
      <c r="M23" s="5">
        <f t="shared" si="0"/>
        <v>0</v>
      </c>
      <c r="P23" t="s">
        <v>127</v>
      </c>
      <c r="Q23" t="s">
        <v>116</v>
      </c>
    </row>
    <row r="24" spans="1:17">
      <c r="A24" s="1" t="s">
        <v>34</v>
      </c>
      <c r="B24" s="5">
        <v>0</v>
      </c>
      <c r="C24" s="21"/>
      <c r="M24" s="5">
        <f t="shared" si="0"/>
        <v>0</v>
      </c>
      <c r="P24" t="s">
        <v>128</v>
      </c>
      <c r="Q24" t="s">
        <v>116</v>
      </c>
    </row>
    <row r="25" spans="1:17">
      <c r="A25" s="1" t="s">
        <v>35</v>
      </c>
      <c r="B25" s="5">
        <v>0</v>
      </c>
      <c r="C25" s="21"/>
      <c r="M25" s="5">
        <f t="shared" si="0"/>
        <v>0</v>
      </c>
      <c r="P25" t="s">
        <v>129</v>
      </c>
      <c r="Q25" t="s">
        <v>130</v>
      </c>
    </row>
    <row r="26" spans="1:17" s="9" customFormat="1">
      <c r="A26" s="7" t="s">
        <v>36</v>
      </c>
      <c r="B26" s="24">
        <v>19700</v>
      </c>
      <c r="C26" s="21"/>
      <c r="E26" s="8"/>
      <c r="F26" s="8"/>
      <c r="G26" s="8"/>
      <c r="H26" s="8"/>
      <c r="I26" s="8"/>
      <c r="J26" s="8"/>
      <c r="K26" s="8"/>
      <c r="L26" s="8"/>
      <c r="M26" s="5">
        <f t="shared" si="0"/>
        <v>19700</v>
      </c>
      <c r="N26" s="11">
        <v>5</v>
      </c>
      <c r="P26"/>
      <c r="Q26"/>
    </row>
    <row r="27" spans="1:17" s="9" customFormat="1">
      <c r="A27" s="7" t="s">
        <v>37</v>
      </c>
      <c r="B27" s="24">
        <v>18500</v>
      </c>
      <c r="C27" s="21"/>
      <c r="E27" s="8"/>
      <c r="F27" s="8"/>
      <c r="G27" s="8"/>
      <c r="H27" s="8"/>
      <c r="I27" s="8"/>
      <c r="J27" s="8"/>
      <c r="K27" s="8"/>
      <c r="L27" s="8"/>
      <c r="M27" s="5">
        <f t="shared" si="0"/>
        <v>18500</v>
      </c>
      <c r="N27" s="11">
        <v>5</v>
      </c>
      <c r="P27"/>
      <c r="Q27"/>
    </row>
    <row r="28" spans="1:17" s="9" customFormat="1">
      <c r="A28" s="7" t="s">
        <v>38</v>
      </c>
      <c r="B28" s="24">
        <v>37874.230000000003</v>
      </c>
      <c r="C28" s="21"/>
      <c r="E28" s="8">
        <v>27300</v>
      </c>
      <c r="F28" s="8"/>
      <c r="G28" s="8"/>
      <c r="H28" s="8"/>
      <c r="I28" s="8"/>
      <c r="J28" s="8"/>
      <c r="K28" s="8"/>
      <c r="L28" s="8"/>
      <c r="M28" s="5">
        <f t="shared" si="0"/>
        <v>10574.230000000003</v>
      </c>
      <c r="N28" s="11">
        <v>3</v>
      </c>
      <c r="P28"/>
      <c r="Q28"/>
    </row>
    <row r="29" spans="1:17" s="9" customFormat="1">
      <c r="A29" s="7" t="s">
        <v>39</v>
      </c>
      <c r="B29" s="24">
        <v>41479.32</v>
      </c>
      <c r="C29" s="22"/>
      <c r="E29" s="8">
        <v>17500</v>
      </c>
      <c r="F29" s="8"/>
      <c r="G29" s="8"/>
      <c r="H29" s="8"/>
      <c r="I29" s="8"/>
      <c r="J29" s="8"/>
      <c r="K29" s="8"/>
      <c r="L29" s="8"/>
      <c r="M29" s="5">
        <f t="shared" si="0"/>
        <v>23979.32</v>
      </c>
      <c r="N29" s="11">
        <v>6</v>
      </c>
      <c r="P29"/>
      <c r="Q29"/>
    </row>
    <row r="30" spans="1:17" s="9" customFormat="1">
      <c r="A30" s="7" t="s">
        <v>40</v>
      </c>
      <c r="B30" s="24">
        <v>20962.38</v>
      </c>
      <c r="C30" s="22"/>
      <c r="E30" s="8">
        <v>8000</v>
      </c>
      <c r="F30" s="8"/>
      <c r="G30" s="8"/>
      <c r="H30" s="8"/>
      <c r="I30" s="8"/>
      <c r="J30" s="8"/>
      <c r="K30" s="8"/>
      <c r="L30" s="8"/>
      <c r="M30" s="5">
        <f t="shared" si="0"/>
        <v>12962.380000000001</v>
      </c>
      <c r="N30" s="11">
        <v>4</v>
      </c>
      <c r="P30"/>
      <c r="Q30"/>
    </row>
    <row r="31" spans="1:17" s="9" customFormat="1">
      <c r="A31" s="7" t="s">
        <v>41</v>
      </c>
      <c r="B31" s="24">
        <v>66696.66</v>
      </c>
      <c r="C31" s="22"/>
      <c r="E31" s="8">
        <v>23200</v>
      </c>
      <c r="F31" s="8"/>
      <c r="G31" s="8"/>
      <c r="H31" s="8"/>
      <c r="I31" s="8"/>
      <c r="J31" s="8"/>
      <c r="K31" s="8"/>
      <c r="L31" s="8"/>
      <c r="M31" s="5">
        <f t="shared" si="0"/>
        <v>43496.66</v>
      </c>
      <c r="N31" s="11">
        <v>4</v>
      </c>
      <c r="P31"/>
      <c r="Q31"/>
    </row>
    <row r="32" spans="1:17">
      <c r="A32" s="1" t="s">
        <v>42</v>
      </c>
      <c r="B32" s="32">
        <v>112613.79</v>
      </c>
      <c r="C32" s="21"/>
      <c r="D32">
        <v>32000</v>
      </c>
      <c r="M32" s="5">
        <f t="shared" si="0"/>
        <v>80613.789999999994</v>
      </c>
      <c r="N32" s="11">
        <v>50</v>
      </c>
      <c r="P32" t="s">
        <v>131</v>
      </c>
      <c r="Q32" t="s">
        <v>113</v>
      </c>
    </row>
    <row r="33" spans="1:17">
      <c r="A33" s="1" t="s">
        <v>43</v>
      </c>
      <c r="B33" s="32">
        <v>36733.56</v>
      </c>
      <c r="C33" s="21"/>
      <c r="M33" s="5">
        <f t="shared" si="0"/>
        <v>36733.56</v>
      </c>
      <c r="N33" s="11">
        <v>15</v>
      </c>
      <c r="P33" t="s">
        <v>132</v>
      </c>
      <c r="Q33" t="s">
        <v>130</v>
      </c>
    </row>
    <row r="34" spans="1:17">
      <c r="A34" s="1" t="s">
        <v>44</v>
      </c>
      <c r="B34" s="32">
        <v>2803.56</v>
      </c>
      <c r="C34" s="21"/>
      <c r="M34" s="5">
        <f t="shared" si="0"/>
        <v>2803.56</v>
      </c>
      <c r="N34" s="11">
        <v>10</v>
      </c>
      <c r="P34" t="s">
        <v>133</v>
      </c>
      <c r="Q34" t="s">
        <v>130</v>
      </c>
    </row>
    <row r="35" spans="1:17">
      <c r="A35" s="1" t="s">
        <v>45</v>
      </c>
      <c r="B35" s="5">
        <v>0</v>
      </c>
      <c r="C35" s="21"/>
      <c r="M35" s="5">
        <f t="shared" si="0"/>
        <v>0</v>
      </c>
      <c r="P35" t="s">
        <v>134</v>
      </c>
      <c r="Q35" t="s">
        <v>106</v>
      </c>
    </row>
    <row r="36" spans="1:17">
      <c r="A36" s="1" t="s">
        <v>46</v>
      </c>
      <c r="B36" s="5">
        <v>0</v>
      </c>
      <c r="C36" s="21"/>
      <c r="M36" s="5">
        <f t="shared" si="0"/>
        <v>0</v>
      </c>
      <c r="P36" t="s">
        <v>135</v>
      </c>
      <c r="Q36" t="s">
        <v>116</v>
      </c>
    </row>
    <row r="37" spans="1:17">
      <c r="A37" s="1" t="s">
        <v>47</v>
      </c>
      <c r="B37" s="5">
        <v>0</v>
      </c>
      <c r="C37" s="21"/>
      <c r="M37" s="5">
        <f t="shared" si="0"/>
        <v>0</v>
      </c>
      <c r="P37" t="s">
        <v>136</v>
      </c>
      <c r="Q37" t="s">
        <v>116</v>
      </c>
    </row>
    <row r="38" spans="1:17">
      <c r="A38" s="1" t="s">
        <v>48</v>
      </c>
      <c r="B38" s="5">
        <v>0</v>
      </c>
      <c r="C38" s="21"/>
      <c r="M38" s="5">
        <f t="shared" si="0"/>
        <v>0</v>
      </c>
      <c r="P38" t="s">
        <v>137</v>
      </c>
      <c r="Q38" t="s">
        <v>116</v>
      </c>
    </row>
    <row r="39" spans="1:17">
      <c r="A39" s="1" t="s">
        <v>49</v>
      </c>
      <c r="B39" s="5">
        <v>0</v>
      </c>
      <c r="C39" s="21"/>
      <c r="M39" s="5">
        <f t="shared" si="0"/>
        <v>0</v>
      </c>
      <c r="P39" t="s">
        <v>130</v>
      </c>
      <c r="Q39" t="s">
        <v>116</v>
      </c>
    </row>
    <row r="40" spans="1:17">
      <c r="A40" s="1" t="s">
        <v>50</v>
      </c>
      <c r="B40" s="5">
        <v>0</v>
      </c>
      <c r="C40" s="21"/>
      <c r="M40" s="5">
        <f t="shared" si="0"/>
        <v>0</v>
      </c>
      <c r="P40" t="s">
        <v>138</v>
      </c>
      <c r="Q40" t="s">
        <v>106</v>
      </c>
    </row>
    <row r="41" spans="1:17">
      <c r="A41" s="1" t="s">
        <v>51</v>
      </c>
      <c r="B41" s="5">
        <v>0</v>
      </c>
      <c r="C41" s="21"/>
      <c r="M41" s="5">
        <f t="shared" si="0"/>
        <v>0</v>
      </c>
      <c r="N41" s="11">
        <v>10</v>
      </c>
      <c r="P41" t="s">
        <v>139</v>
      </c>
      <c r="Q41" t="s">
        <v>140</v>
      </c>
    </row>
    <row r="42" spans="1:17" s="9" customFormat="1">
      <c r="A42" s="7" t="s">
        <v>52</v>
      </c>
      <c r="B42" s="24">
        <v>619074.03</v>
      </c>
      <c r="C42" s="22"/>
      <c r="E42" s="8"/>
      <c r="F42" s="8"/>
      <c r="G42" s="8"/>
      <c r="H42" s="8"/>
      <c r="I42" s="8">
        <v>514166</v>
      </c>
      <c r="J42" s="8"/>
      <c r="K42" s="8"/>
      <c r="L42" s="8"/>
      <c r="M42" s="5">
        <f t="shared" si="0"/>
        <v>104908.03000000003</v>
      </c>
      <c r="N42" s="11">
        <v>10</v>
      </c>
      <c r="P42"/>
      <c r="Q42"/>
    </row>
    <row r="43" spans="1:17" s="9" customFormat="1">
      <c r="A43" s="7" t="s">
        <v>53</v>
      </c>
      <c r="B43" s="24">
        <v>7261.4</v>
      </c>
      <c r="C43" s="22"/>
      <c r="E43" s="8"/>
      <c r="F43" s="8"/>
      <c r="G43" s="8"/>
      <c r="H43" s="8"/>
      <c r="I43" s="8"/>
      <c r="J43" s="8"/>
      <c r="K43" s="8"/>
      <c r="L43" s="8"/>
      <c r="M43" s="5">
        <f t="shared" si="0"/>
        <v>7261.4</v>
      </c>
      <c r="N43" s="11">
        <v>50</v>
      </c>
      <c r="P43"/>
      <c r="Q43"/>
    </row>
    <row r="44" spans="1:17" s="9" customFormat="1">
      <c r="A44" s="7" t="s">
        <v>54</v>
      </c>
      <c r="B44" s="24">
        <v>124967</v>
      </c>
      <c r="C44" s="22"/>
      <c r="E44" s="8"/>
      <c r="F44" s="8"/>
      <c r="G44" s="8"/>
      <c r="H44" s="8"/>
      <c r="I44" s="8"/>
      <c r="J44" s="8"/>
      <c r="K44" s="8"/>
      <c r="L44" s="8"/>
      <c r="M44" s="5">
        <f t="shared" si="0"/>
        <v>124967</v>
      </c>
      <c r="N44" s="11">
        <v>5</v>
      </c>
      <c r="P44"/>
      <c r="Q44"/>
    </row>
    <row r="45" spans="1:17">
      <c r="A45" s="1" t="s">
        <v>55</v>
      </c>
      <c r="B45" s="32">
        <v>356998.16</v>
      </c>
      <c r="C45" s="21"/>
      <c r="M45" s="5">
        <f t="shared" si="0"/>
        <v>356998.16</v>
      </c>
      <c r="N45" s="11">
        <v>15</v>
      </c>
      <c r="P45" t="s">
        <v>141</v>
      </c>
      <c r="Q45" t="s">
        <v>130</v>
      </c>
    </row>
    <row r="46" spans="1:17">
      <c r="A46" s="1" t="s">
        <v>56</v>
      </c>
      <c r="B46" s="5">
        <v>0</v>
      </c>
      <c r="C46" s="21"/>
      <c r="M46" s="5">
        <f t="shared" si="0"/>
        <v>0</v>
      </c>
      <c r="P46" t="s">
        <v>142</v>
      </c>
      <c r="Q46" t="s">
        <v>108</v>
      </c>
    </row>
    <row r="47" spans="1:17">
      <c r="A47" s="1" t="s">
        <v>57</v>
      </c>
      <c r="B47" s="32">
        <v>12927.76</v>
      </c>
      <c r="C47" s="21"/>
      <c r="M47" s="5">
        <f t="shared" si="0"/>
        <v>12927.76</v>
      </c>
      <c r="N47" s="11">
        <v>5</v>
      </c>
      <c r="P47" t="s">
        <v>143</v>
      </c>
      <c r="Q47" t="s">
        <v>108</v>
      </c>
    </row>
    <row r="48" spans="1:17">
      <c r="A48" s="1" t="s">
        <v>58</v>
      </c>
      <c r="B48" s="5">
        <v>0</v>
      </c>
      <c r="C48" s="21"/>
      <c r="M48" s="5">
        <f t="shared" si="0"/>
        <v>0</v>
      </c>
      <c r="P48" t="s">
        <v>144</v>
      </c>
      <c r="Q48" t="s">
        <v>130</v>
      </c>
    </row>
    <row r="49" spans="1:17">
      <c r="A49" s="1" t="s">
        <v>59</v>
      </c>
      <c r="B49" s="5">
        <v>0</v>
      </c>
      <c r="C49" s="21"/>
      <c r="M49" s="5">
        <f t="shared" si="0"/>
        <v>0</v>
      </c>
      <c r="P49" t="s">
        <v>145</v>
      </c>
      <c r="Q49" t="s">
        <v>108</v>
      </c>
    </row>
    <row r="50" spans="1:17">
      <c r="A50" s="1" t="s">
        <v>60</v>
      </c>
      <c r="B50" s="32">
        <v>2906.03</v>
      </c>
      <c r="C50" s="21"/>
      <c r="M50" s="5">
        <f t="shared" si="0"/>
        <v>2906.03</v>
      </c>
      <c r="N50" s="11">
        <v>50</v>
      </c>
      <c r="P50" t="s">
        <v>146</v>
      </c>
      <c r="Q50" t="s">
        <v>116</v>
      </c>
    </row>
    <row r="51" spans="1:17">
      <c r="A51" s="1" t="s">
        <v>61</v>
      </c>
      <c r="B51" s="5">
        <v>0</v>
      </c>
      <c r="C51" s="21"/>
      <c r="M51" s="5">
        <f t="shared" si="0"/>
        <v>0</v>
      </c>
      <c r="P51" t="s">
        <v>147</v>
      </c>
      <c r="Q51" t="s">
        <v>116</v>
      </c>
    </row>
    <row r="52" spans="1:17">
      <c r="A52" s="1" t="s">
        <v>62</v>
      </c>
      <c r="B52" s="32">
        <v>2642.93</v>
      </c>
      <c r="C52" s="21"/>
      <c r="M52" s="5">
        <f t="shared" si="0"/>
        <v>2642.93</v>
      </c>
      <c r="N52" s="11">
        <v>50</v>
      </c>
      <c r="P52" t="s">
        <v>148</v>
      </c>
      <c r="Q52" t="s">
        <v>116</v>
      </c>
    </row>
    <row r="53" spans="1:17">
      <c r="A53" s="1" t="s">
        <v>63</v>
      </c>
      <c r="B53" s="32">
        <v>68126.789999999994</v>
      </c>
      <c r="C53" s="21"/>
      <c r="M53" s="5">
        <f t="shared" si="0"/>
        <v>68126.789999999994</v>
      </c>
      <c r="N53" s="11">
        <v>8</v>
      </c>
      <c r="P53" t="s">
        <v>149</v>
      </c>
      <c r="Q53" t="s">
        <v>130</v>
      </c>
    </row>
    <row r="54" spans="1:17">
      <c r="A54" s="1" t="s">
        <v>64</v>
      </c>
      <c r="B54" s="32">
        <v>24926.46</v>
      </c>
      <c r="C54" s="21"/>
      <c r="M54" s="5">
        <f t="shared" si="0"/>
        <v>24926.46</v>
      </c>
      <c r="N54" s="11">
        <v>8</v>
      </c>
      <c r="P54" t="s">
        <v>150</v>
      </c>
      <c r="Q54" t="s">
        <v>130</v>
      </c>
    </row>
    <row r="55" spans="1:17">
      <c r="A55" s="1" t="s">
        <v>65</v>
      </c>
      <c r="B55" s="32">
        <v>467299.87</v>
      </c>
      <c r="C55" s="21"/>
      <c r="M55" s="5">
        <f t="shared" si="0"/>
        <v>467299.87</v>
      </c>
      <c r="N55" s="11">
        <v>15</v>
      </c>
      <c r="P55" t="s">
        <v>151</v>
      </c>
      <c r="Q55" t="s">
        <v>130</v>
      </c>
    </row>
    <row r="56" spans="1:17">
      <c r="A56" s="1" t="s">
        <v>66</v>
      </c>
      <c r="B56" s="32">
        <v>8762.4</v>
      </c>
      <c r="C56" s="21"/>
      <c r="M56" s="5">
        <f t="shared" si="0"/>
        <v>8762.4</v>
      </c>
      <c r="N56" s="11">
        <v>7</v>
      </c>
      <c r="P56" t="s">
        <v>152</v>
      </c>
      <c r="Q56" t="s">
        <v>106</v>
      </c>
    </row>
    <row r="57" spans="1:17">
      <c r="A57" s="1" t="s">
        <v>67</v>
      </c>
      <c r="B57" s="5">
        <v>0</v>
      </c>
      <c r="C57" s="21"/>
      <c r="M57" s="5">
        <f t="shared" si="0"/>
        <v>0</v>
      </c>
      <c r="P57" t="s">
        <v>153</v>
      </c>
      <c r="Q57" t="s">
        <v>116</v>
      </c>
    </row>
    <row r="58" spans="1:17">
      <c r="A58" s="1" t="s">
        <v>68</v>
      </c>
      <c r="B58" s="32">
        <v>106290.22</v>
      </c>
      <c r="C58" s="21"/>
      <c r="M58" s="5">
        <f t="shared" si="0"/>
        <v>106290.22</v>
      </c>
      <c r="N58" s="11">
        <v>50</v>
      </c>
      <c r="P58" t="s">
        <v>154</v>
      </c>
      <c r="Q58" t="s">
        <v>113</v>
      </c>
    </row>
    <row r="59" spans="1:17">
      <c r="A59" s="1" t="s">
        <v>69</v>
      </c>
      <c r="B59" s="32">
        <v>567484.44999999995</v>
      </c>
      <c r="C59" s="21"/>
      <c r="G59" s="4">
        <v>178500</v>
      </c>
      <c r="J59" s="4">
        <v>249000</v>
      </c>
      <c r="K59" s="4">
        <v>27000</v>
      </c>
      <c r="M59" s="5">
        <f t="shared" si="0"/>
        <v>112984.44999999995</v>
      </c>
      <c r="N59" s="11">
        <v>50</v>
      </c>
      <c r="P59" t="s">
        <v>155</v>
      </c>
      <c r="Q59" t="s">
        <v>113</v>
      </c>
    </row>
    <row r="60" spans="1:17">
      <c r="A60" s="1" t="s">
        <v>70</v>
      </c>
      <c r="B60" s="32">
        <v>9079.41</v>
      </c>
      <c r="C60" s="21"/>
      <c r="M60" s="5">
        <f t="shared" si="0"/>
        <v>9079.41</v>
      </c>
      <c r="N60" s="11">
        <v>50</v>
      </c>
      <c r="P60" t="s">
        <v>156</v>
      </c>
      <c r="Q60" t="s">
        <v>113</v>
      </c>
    </row>
    <row r="61" spans="1:17">
      <c r="A61" s="1" t="s">
        <v>71</v>
      </c>
      <c r="B61" s="5">
        <v>0</v>
      </c>
      <c r="C61" s="21"/>
      <c r="M61" s="5">
        <f t="shared" si="0"/>
        <v>0</v>
      </c>
      <c r="P61" t="s">
        <v>157</v>
      </c>
      <c r="Q61" t="s">
        <v>116</v>
      </c>
    </row>
    <row r="62" spans="1:17">
      <c r="A62" s="1" t="s">
        <v>72</v>
      </c>
      <c r="B62" s="32">
        <v>338235.17</v>
      </c>
      <c r="C62" s="21"/>
      <c r="M62" s="5">
        <f t="shared" si="0"/>
        <v>338235.17</v>
      </c>
      <c r="N62" s="11">
        <v>50</v>
      </c>
      <c r="P62" t="s">
        <v>158</v>
      </c>
      <c r="Q62" t="s">
        <v>113</v>
      </c>
    </row>
    <row r="63" spans="1:17">
      <c r="A63" s="1" t="s">
        <v>73</v>
      </c>
      <c r="B63" s="32">
        <v>50000</v>
      </c>
      <c r="C63" s="21"/>
      <c r="F63" s="4">
        <v>50000</v>
      </c>
      <c r="M63" s="5">
        <f t="shared" si="0"/>
        <v>0</v>
      </c>
      <c r="P63" t="s">
        <v>159</v>
      </c>
      <c r="Q63" t="s">
        <v>106</v>
      </c>
    </row>
    <row r="64" spans="1:17">
      <c r="A64" s="1" t="s">
        <v>74</v>
      </c>
      <c r="B64" s="32">
        <v>42862.82</v>
      </c>
      <c r="C64" s="21"/>
      <c r="M64" s="5">
        <f t="shared" si="0"/>
        <v>42862.82</v>
      </c>
      <c r="N64" s="11">
        <v>50</v>
      </c>
      <c r="P64" t="s">
        <v>160</v>
      </c>
      <c r="Q64" t="s">
        <v>113</v>
      </c>
    </row>
    <row r="65" spans="1:17">
      <c r="A65" s="1" t="s">
        <v>75</v>
      </c>
      <c r="B65" s="5">
        <v>0</v>
      </c>
      <c r="C65" s="21"/>
      <c r="M65" s="5">
        <f t="shared" si="0"/>
        <v>0</v>
      </c>
      <c r="P65" t="s">
        <v>161</v>
      </c>
      <c r="Q65" t="s">
        <v>108</v>
      </c>
    </row>
    <row r="66" spans="1:17">
      <c r="A66" s="1" t="s">
        <v>76</v>
      </c>
      <c r="B66" s="32">
        <v>67630</v>
      </c>
      <c r="C66" s="21"/>
      <c r="M66" s="5">
        <f t="shared" si="0"/>
        <v>67630</v>
      </c>
      <c r="N66" s="11">
        <v>15</v>
      </c>
      <c r="P66" t="s">
        <v>162</v>
      </c>
      <c r="Q66" t="s">
        <v>130</v>
      </c>
    </row>
    <row r="67" spans="1:17">
      <c r="A67" s="1" t="s">
        <v>77</v>
      </c>
      <c r="B67" s="5">
        <v>0</v>
      </c>
      <c r="C67" s="21"/>
      <c r="M67" s="5">
        <f t="shared" si="0"/>
        <v>0</v>
      </c>
      <c r="P67" t="s">
        <v>163</v>
      </c>
      <c r="Q67" t="s">
        <v>130</v>
      </c>
    </row>
    <row r="68" spans="1:17">
      <c r="A68" s="1" t="s">
        <v>78</v>
      </c>
      <c r="B68" s="32">
        <v>39708</v>
      </c>
      <c r="C68" s="21"/>
      <c r="M68" s="5">
        <f t="shared" si="0"/>
        <v>39708</v>
      </c>
      <c r="N68" s="11">
        <v>5</v>
      </c>
      <c r="P68" t="s">
        <v>164</v>
      </c>
      <c r="Q68" t="s">
        <v>165</v>
      </c>
    </row>
    <row r="69" spans="1:17">
      <c r="A69" s="1" t="s">
        <v>79</v>
      </c>
      <c r="B69" s="32">
        <v>30295.57</v>
      </c>
      <c r="C69" s="21"/>
      <c r="M69" s="5">
        <f t="shared" si="0"/>
        <v>30295.57</v>
      </c>
      <c r="N69" s="11">
        <v>50</v>
      </c>
      <c r="P69" t="s">
        <v>166</v>
      </c>
      <c r="Q69" t="s">
        <v>116</v>
      </c>
    </row>
    <row r="70" spans="1:17">
      <c r="A70" s="1" t="s">
        <v>80</v>
      </c>
      <c r="B70" s="5">
        <v>0</v>
      </c>
      <c r="C70" s="21"/>
      <c r="M70" s="5">
        <f t="shared" ref="M70:M88" si="1">+B70-E70-F70-G70-I70-J70-K70-D70</f>
        <v>0</v>
      </c>
      <c r="P70" t="s">
        <v>167</v>
      </c>
      <c r="Q70" t="s">
        <v>116</v>
      </c>
    </row>
    <row r="71" spans="1:17">
      <c r="A71" s="1" t="s">
        <v>81</v>
      </c>
      <c r="B71" s="5">
        <v>0</v>
      </c>
      <c r="C71" s="21"/>
      <c r="M71" s="5">
        <f t="shared" si="1"/>
        <v>0</v>
      </c>
      <c r="P71" t="s">
        <v>168</v>
      </c>
      <c r="Q71" t="s">
        <v>116</v>
      </c>
    </row>
    <row r="72" spans="1:17">
      <c r="A72" s="1" t="s">
        <v>82</v>
      </c>
      <c r="B72" s="5">
        <v>0</v>
      </c>
      <c r="C72" s="21"/>
      <c r="M72" s="5">
        <f t="shared" si="1"/>
        <v>0</v>
      </c>
      <c r="P72" t="s">
        <v>169</v>
      </c>
      <c r="Q72" t="s">
        <v>116</v>
      </c>
    </row>
    <row r="73" spans="1:17">
      <c r="A73" s="1" t="s">
        <v>83</v>
      </c>
      <c r="B73" s="5">
        <v>0</v>
      </c>
      <c r="C73" s="21"/>
      <c r="M73" s="5">
        <f t="shared" si="1"/>
        <v>0</v>
      </c>
      <c r="P73" t="s">
        <v>170</v>
      </c>
      <c r="Q73" t="s">
        <v>116</v>
      </c>
    </row>
    <row r="74" spans="1:17">
      <c r="A74" s="1" t="s">
        <v>84</v>
      </c>
      <c r="B74" s="5">
        <v>0</v>
      </c>
      <c r="C74" s="21"/>
      <c r="M74" s="5">
        <f t="shared" si="1"/>
        <v>0</v>
      </c>
      <c r="P74" t="s">
        <v>171</v>
      </c>
      <c r="Q74" t="s">
        <v>116</v>
      </c>
    </row>
    <row r="75" spans="1:17">
      <c r="A75" s="1" t="s">
        <v>85</v>
      </c>
      <c r="B75" s="5">
        <v>0</v>
      </c>
      <c r="C75" s="21"/>
      <c r="M75" s="5">
        <f t="shared" si="1"/>
        <v>0</v>
      </c>
      <c r="N75" s="11">
        <v>10</v>
      </c>
      <c r="P75" t="s">
        <v>172</v>
      </c>
      <c r="Q75" t="s">
        <v>116</v>
      </c>
    </row>
    <row r="76" spans="1:17">
      <c r="A76" s="1" t="s">
        <v>86</v>
      </c>
      <c r="B76" s="5">
        <v>0</v>
      </c>
      <c r="C76" s="21"/>
      <c r="M76" s="5">
        <f t="shared" si="1"/>
        <v>0</v>
      </c>
      <c r="P76" t="s">
        <v>173</v>
      </c>
      <c r="Q76" t="s">
        <v>116</v>
      </c>
    </row>
    <row r="77" spans="1:17">
      <c r="A77" s="25" t="s">
        <v>87</v>
      </c>
      <c r="B77" s="5">
        <v>2631.08</v>
      </c>
      <c r="C77" s="21"/>
      <c r="M77" s="5">
        <f t="shared" si="1"/>
        <v>2631.08</v>
      </c>
      <c r="N77" s="11">
        <v>50</v>
      </c>
      <c r="P77" t="s">
        <v>174</v>
      </c>
      <c r="Q77" t="s">
        <v>113</v>
      </c>
    </row>
    <row r="78" spans="1:17">
      <c r="A78" s="25" t="s">
        <v>88</v>
      </c>
      <c r="B78" s="5">
        <v>2402.5300000000002</v>
      </c>
      <c r="C78" s="21"/>
      <c r="M78" s="5">
        <f t="shared" si="1"/>
        <v>2402.5300000000002</v>
      </c>
      <c r="N78" s="11">
        <v>50</v>
      </c>
      <c r="P78" t="s">
        <v>175</v>
      </c>
      <c r="Q78" t="s">
        <v>113</v>
      </c>
    </row>
    <row r="79" spans="1:17">
      <c r="A79" s="1" t="s">
        <v>89</v>
      </c>
      <c r="B79" s="32">
        <v>38019.550000000003</v>
      </c>
      <c r="C79" s="21"/>
      <c r="M79" s="5">
        <f t="shared" si="1"/>
        <v>38019.550000000003</v>
      </c>
      <c r="N79" s="11">
        <v>5</v>
      </c>
      <c r="P79" t="s">
        <v>176</v>
      </c>
      <c r="Q79" t="s">
        <v>108</v>
      </c>
    </row>
    <row r="80" spans="1:17">
      <c r="A80" s="1" t="s">
        <v>90</v>
      </c>
      <c r="B80" s="32">
        <v>2207.33</v>
      </c>
      <c r="C80" s="21"/>
      <c r="M80" s="5">
        <f t="shared" si="1"/>
        <v>2207.33</v>
      </c>
      <c r="N80" s="11">
        <v>5</v>
      </c>
      <c r="P80" t="s">
        <v>177</v>
      </c>
      <c r="Q80" t="s">
        <v>108</v>
      </c>
    </row>
    <row r="81" spans="1:17">
      <c r="A81" s="1" t="s">
        <v>91</v>
      </c>
      <c r="B81" s="32">
        <v>10965.48</v>
      </c>
      <c r="C81" s="21"/>
      <c r="M81" s="5">
        <f t="shared" si="1"/>
        <v>10965.48</v>
      </c>
      <c r="N81" s="11">
        <v>5</v>
      </c>
      <c r="P81" t="s">
        <v>178</v>
      </c>
      <c r="Q81" t="s">
        <v>108</v>
      </c>
    </row>
    <row r="82" spans="1:17">
      <c r="A82" s="1" t="s">
        <v>92</v>
      </c>
      <c r="B82" s="5">
        <v>0</v>
      </c>
      <c r="C82" s="21"/>
      <c r="M82" s="5">
        <f t="shared" si="1"/>
        <v>0</v>
      </c>
      <c r="P82" t="s">
        <v>179</v>
      </c>
      <c r="Q82" t="s">
        <v>108</v>
      </c>
    </row>
    <row r="83" spans="1:17">
      <c r="A83" s="1" t="s">
        <v>93</v>
      </c>
      <c r="B83" s="5">
        <v>0</v>
      </c>
      <c r="C83" s="21"/>
      <c r="M83" s="5">
        <f t="shared" si="1"/>
        <v>0</v>
      </c>
      <c r="P83" t="s">
        <v>180</v>
      </c>
      <c r="Q83" t="s">
        <v>108</v>
      </c>
    </row>
    <row r="84" spans="1:17">
      <c r="A84" s="1" t="s">
        <v>94</v>
      </c>
      <c r="B84" s="5">
        <v>0</v>
      </c>
      <c r="C84" s="21"/>
      <c r="M84" s="5">
        <f t="shared" si="1"/>
        <v>0</v>
      </c>
      <c r="P84" t="s">
        <v>181</v>
      </c>
      <c r="Q84" t="s">
        <v>165</v>
      </c>
    </row>
    <row r="85" spans="1:17">
      <c r="A85" s="1" t="s">
        <v>95</v>
      </c>
      <c r="B85" s="5">
        <v>0</v>
      </c>
      <c r="C85" s="21"/>
      <c r="M85" s="5">
        <f t="shared" si="1"/>
        <v>0</v>
      </c>
      <c r="P85" t="s">
        <v>182</v>
      </c>
      <c r="Q85" t="s">
        <v>116</v>
      </c>
    </row>
    <row r="86" spans="1:17">
      <c r="A86" s="1" t="s">
        <v>96</v>
      </c>
      <c r="B86" s="5">
        <v>0</v>
      </c>
      <c r="C86" s="21"/>
      <c r="M86" s="5">
        <f t="shared" si="1"/>
        <v>0</v>
      </c>
      <c r="P86" t="s">
        <v>183</v>
      </c>
      <c r="Q86" t="s">
        <v>106</v>
      </c>
    </row>
    <row r="87" spans="1:17">
      <c r="A87" s="1" t="s">
        <v>97</v>
      </c>
      <c r="B87" s="5">
        <v>0</v>
      </c>
      <c r="C87" s="21"/>
      <c r="M87" s="5">
        <f t="shared" si="1"/>
        <v>0</v>
      </c>
      <c r="P87" t="s">
        <v>184</v>
      </c>
      <c r="Q87" t="s">
        <v>185</v>
      </c>
    </row>
    <row r="88" spans="1:17">
      <c r="A88" s="1" t="s">
        <v>98</v>
      </c>
      <c r="B88" s="5">
        <v>0</v>
      </c>
      <c r="C88" s="21"/>
      <c r="M88" s="5">
        <f t="shared" si="1"/>
        <v>0</v>
      </c>
      <c r="P88" t="s">
        <v>186</v>
      </c>
      <c r="Q88" t="s">
        <v>185</v>
      </c>
    </row>
    <row r="89" spans="1:17">
      <c r="B89" s="6">
        <v>3415095.01</v>
      </c>
      <c r="C89" s="21"/>
      <c r="D89" s="6">
        <f>SUM(D5:D88)</f>
        <v>32000</v>
      </c>
      <c r="E89" s="6">
        <f>SUM(E5:E88)</f>
        <v>76000</v>
      </c>
      <c r="F89" s="6">
        <f>SUM(F5:F88)</f>
        <v>50000</v>
      </c>
      <c r="G89" s="6">
        <f>SUM(G5:G88)</f>
        <v>178500</v>
      </c>
      <c r="H89" s="5"/>
      <c r="I89" s="6">
        <f>SUM(I5:I88)</f>
        <v>514166</v>
      </c>
      <c r="J89" s="6">
        <f>SUM(J5:J88)</f>
        <v>249000</v>
      </c>
      <c r="K89" s="6">
        <f>SUM(K5:K88)</f>
        <v>27000</v>
      </c>
      <c r="L89" s="5"/>
      <c r="M89" s="6">
        <f>SUM(M5:M88)</f>
        <v>2288429.0099999993</v>
      </c>
    </row>
    <row r="90" spans="1:17">
      <c r="B90" s="5"/>
    </row>
    <row r="91" spans="1:17" ht="13.5" thickBot="1"/>
    <row r="92" spans="1:17">
      <c r="A92" s="26" t="s">
        <v>99</v>
      </c>
      <c r="B92" s="27">
        <f>E89+F89+G89</f>
        <v>304500</v>
      </c>
    </row>
    <row r="93" spans="1:17">
      <c r="A93" s="28" t="s">
        <v>100</v>
      </c>
      <c r="B93" s="29">
        <f>I89+J89+K89</f>
        <v>790166</v>
      </c>
    </row>
    <row r="94" spans="1:17">
      <c r="A94" s="28" t="s">
        <v>101</v>
      </c>
      <c r="B94" s="29">
        <f>D89</f>
        <v>32000</v>
      </c>
    </row>
    <row r="95" spans="1:17">
      <c r="A95" s="28" t="s">
        <v>102</v>
      </c>
      <c r="B95" s="29">
        <f>M89</f>
        <v>2288429.0099999993</v>
      </c>
    </row>
    <row r="96" spans="1:17" ht="13.5" thickBot="1">
      <c r="A96" s="30"/>
      <c r="B96" s="31">
        <f>SUM(B92:B95)</f>
        <v>3415095.0099999993</v>
      </c>
    </row>
  </sheetData>
  <phoneticPr fontId="0" type="noConversion"/>
  <pageMargins left="0.2" right="0.19" top="0.41" bottom="0.54" header="0.2" footer="0.27"/>
  <pageSetup paperSize="9" scale="42" orientation="landscape" r:id="rId1"/>
  <headerFooter alignWithMargins="0"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8692E-547D-402D-99B4-A1E5B2F88D69}">
  <sheetPr>
    <pageSetUpPr fitToPage="1"/>
  </sheetPr>
  <dimension ref="A1:M72"/>
  <sheetViews>
    <sheetView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J18" sqref="J18"/>
    </sheetView>
  </sheetViews>
  <sheetFormatPr defaultRowHeight="12.75"/>
  <cols>
    <col min="1" max="1" width="44.5703125" style="1" bestFit="1" customWidth="1"/>
    <col min="2" max="2" width="12.85546875" style="2" bestFit="1" customWidth="1"/>
    <col min="3" max="3" width="3.28515625" style="19" customWidth="1"/>
    <col min="4" max="4" width="19.5703125" style="43" bestFit="1" customWidth="1"/>
    <col min="5" max="5" width="11.42578125" style="43" bestFit="1" customWidth="1"/>
    <col min="6" max="7" width="15.140625" style="43" bestFit="1" customWidth="1"/>
    <col min="8" max="10" width="14.7109375" style="43" bestFit="1" customWidth="1"/>
    <col min="11" max="11" width="2.85546875" style="43" customWidth="1"/>
    <col min="12" max="12" width="12.140625" style="43" customWidth="1"/>
    <col min="13" max="13" width="11.7109375" style="11" customWidth="1"/>
  </cols>
  <sheetData>
    <row r="1" spans="1:13" s="3" customFormat="1" ht="26.25">
      <c r="A1" s="36" t="s">
        <v>188</v>
      </c>
      <c r="C1" s="18"/>
      <c r="D1" s="42"/>
      <c r="E1" s="43"/>
      <c r="F1" s="43"/>
      <c r="G1" s="43"/>
      <c r="H1" s="43"/>
      <c r="I1" s="43"/>
      <c r="J1" s="43"/>
      <c r="K1" s="43"/>
      <c r="L1" s="43"/>
      <c r="M1" s="11"/>
    </row>
    <row r="3" spans="1:13" s="10" customFormat="1">
      <c r="A3" s="12"/>
      <c r="B3" s="13"/>
      <c r="C3" s="20"/>
      <c r="D3" s="44"/>
      <c r="E3" s="44"/>
      <c r="F3" s="44" t="s">
        <v>1</v>
      </c>
      <c r="G3" s="44" t="s">
        <v>2</v>
      </c>
      <c r="H3" s="44" t="s">
        <v>3</v>
      </c>
      <c r="I3" s="44" t="s">
        <v>4</v>
      </c>
      <c r="J3" s="44" t="s">
        <v>5</v>
      </c>
      <c r="K3" s="44"/>
      <c r="L3" s="44" t="s">
        <v>6</v>
      </c>
      <c r="M3" s="17"/>
    </row>
    <row r="4" spans="1:13" s="12" customFormat="1" ht="15.75">
      <c r="A4" s="35" t="s">
        <v>187</v>
      </c>
      <c r="B4" s="15"/>
      <c r="C4" s="23"/>
      <c r="D4" s="44" t="s">
        <v>196</v>
      </c>
      <c r="E4" s="44" t="s">
        <v>10</v>
      </c>
      <c r="F4" s="44" t="s">
        <v>11</v>
      </c>
      <c r="G4" s="44" t="s">
        <v>11</v>
      </c>
      <c r="H4" s="44" t="s">
        <v>12</v>
      </c>
      <c r="I4" s="44" t="s">
        <v>12</v>
      </c>
      <c r="J4" s="44" t="s">
        <v>12</v>
      </c>
      <c r="K4" s="44"/>
      <c r="L4" s="44" t="s">
        <v>13</v>
      </c>
      <c r="M4" s="14" t="s">
        <v>14</v>
      </c>
    </row>
    <row r="5" spans="1:13" s="12" customFormat="1">
      <c r="A5" s="33" t="s">
        <v>7</v>
      </c>
      <c r="B5" s="34" t="s">
        <v>8</v>
      </c>
      <c r="C5" s="23"/>
      <c r="D5" s="45"/>
      <c r="E5" s="45"/>
      <c r="F5" s="45"/>
      <c r="G5" s="45"/>
      <c r="H5" s="45"/>
      <c r="I5" s="45"/>
      <c r="J5" s="45"/>
      <c r="K5" s="44"/>
      <c r="L5" s="45"/>
      <c r="M5" s="14"/>
    </row>
    <row r="6" spans="1:13">
      <c r="A6" s="1" t="s">
        <v>35</v>
      </c>
      <c r="B6" s="62">
        <v>205212.59</v>
      </c>
      <c r="C6" s="21"/>
      <c r="D6" s="46"/>
      <c r="E6" s="46">
        <v>76000</v>
      </c>
      <c r="F6" s="46"/>
      <c r="G6" s="46"/>
      <c r="H6" s="46"/>
      <c r="I6" s="46"/>
      <c r="J6" s="46"/>
      <c r="L6" s="47">
        <f t="shared" ref="L6:L13" si="0">+B6-E6-F6-G6-H6-I6-J6-D6</f>
        <v>129212.59</v>
      </c>
    </row>
    <row r="7" spans="1:13">
      <c r="A7" s="1" t="s">
        <v>43</v>
      </c>
      <c r="B7" s="61">
        <v>36733.56</v>
      </c>
      <c r="C7" s="21"/>
      <c r="D7" s="46"/>
      <c r="E7" s="46"/>
      <c r="F7" s="46"/>
      <c r="G7" s="46"/>
      <c r="H7" s="46"/>
      <c r="I7" s="46"/>
      <c r="J7" s="46"/>
      <c r="L7" s="48">
        <f t="shared" si="0"/>
        <v>36733.56</v>
      </c>
      <c r="M7" s="11">
        <v>15</v>
      </c>
    </row>
    <row r="8" spans="1:13">
      <c r="A8" s="1" t="s">
        <v>44</v>
      </c>
      <c r="B8" s="61">
        <v>2803.56</v>
      </c>
      <c r="C8" s="21"/>
      <c r="D8" s="46"/>
      <c r="E8" s="46"/>
      <c r="F8" s="46"/>
      <c r="G8" s="46"/>
      <c r="H8" s="46"/>
      <c r="I8" s="46"/>
      <c r="J8" s="46"/>
      <c r="L8" s="48">
        <f t="shared" si="0"/>
        <v>2803.56</v>
      </c>
      <c r="M8" s="11">
        <v>10</v>
      </c>
    </row>
    <row r="9" spans="1:13">
      <c r="A9" s="1" t="s">
        <v>55</v>
      </c>
      <c r="B9" s="61">
        <v>356998.16</v>
      </c>
      <c r="C9" s="21"/>
      <c r="D9" s="46"/>
      <c r="E9" s="46"/>
      <c r="F9" s="46"/>
      <c r="G9" s="46"/>
      <c r="H9" s="46"/>
      <c r="I9" s="46"/>
      <c r="J9" s="46"/>
      <c r="L9" s="48">
        <f t="shared" si="0"/>
        <v>356998.16</v>
      </c>
      <c r="M9" s="11">
        <v>15</v>
      </c>
    </row>
    <row r="10" spans="1:13">
      <c r="A10" s="1" t="s">
        <v>63</v>
      </c>
      <c r="B10" s="61">
        <v>68126.789999999994</v>
      </c>
      <c r="C10" s="21"/>
      <c r="D10" s="46"/>
      <c r="E10" s="46"/>
      <c r="F10" s="46"/>
      <c r="G10" s="46"/>
      <c r="H10" s="46"/>
      <c r="I10" s="46"/>
      <c r="J10" s="46"/>
      <c r="L10" s="48">
        <f t="shared" si="0"/>
        <v>68126.789999999994</v>
      </c>
      <c r="M10" s="11">
        <v>8</v>
      </c>
    </row>
    <row r="11" spans="1:13">
      <c r="A11" s="1" t="s">
        <v>64</v>
      </c>
      <c r="B11" s="61">
        <v>24926.46</v>
      </c>
      <c r="C11" s="21"/>
      <c r="D11" s="46"/>
      <c r="E11" s="46"/>
      <c r="F11" s="46"/>
      <c r="G11" s="46"/>
      <c r="H11" s="46"/>
      <c r="I11" s="46"/>
      <c r="J11" s="46"/>
      <c r="L11" s="48">
        <f t="shared" si="0"/>
        <v>24926.46</v>
      </c>
      <c r="M11" s="11">
        <v>8</v>
      </c>
    </row>
    <row r="12" spans="1:13">
      <c r="A12" s="1" t="s">
        <v>65</v>
      </c>
      <c r="B12" s="61">
        <v>467299.87</v>
      </c>
      <c r="C12" s="21"/>
      <c r="D12" s="46"/>
      <c r="E12" s="46"/>
      <c r="F12" s="46"/>
      <c r="G12" s="46"/>
      <c r="H12" s="46"/>
      <c r="I12" s="46"/>
      <c r="J12" s="46"/>
      <c r="L12" s="48">
        <f t="shared" si="0"/>
        <v>467299.87</v>
      </c>
      <c r="M12" s="11">
        <v>15</v>
      </c>
    </row>
    <row r="13" spans="1:13">
      <c r="A13" s="1" t="s">
        <v>76</v>
      </c>
      <c r="B13" s="61">
        <v>67630</v>
      </c>
      <c r="C13" s="21"/>
      <c r="D13" s="46"/>
      <c r="E13" s="46"/>
      <c r="F13" s="46"/>
      <c r="G13" s="46"/>
      <c r="H13" s="46"/>
      <c r="I13" s="46"/>
      <c r="J13" s="46"/>
      <c r="L13" s="48">
        <f t="shared" si="0"/>
        <v>67630</v>
      </c>
      <c r="M13" s="11">
        <v>15</v>
      </c>
    </row>
    <row r="14" spans="1:13">
      <c r="A14" s="38" t="s">
        <v>189</v>
      </c>
      <c r="B14" s="37">
        <f>SUM(B6:B13)</f>
        <v>1229730.99</v>
      </c>
      <c r="C14" s="21"/>
      <c r="D14" s="49">
        <f t="shared" ref="D14:J14" si="1">SUM(D6:D13)</f>
        <v>0</v>
      </c>
      <c r="E14" s="49">
        <f t="shared" si="1"/>
        <v>76000</v>
      </c>
      <c r="F14" s="49">
        <f t="shared" si="1"/>
        <v>0</v>
      </c>
      <c r="G14" s="49">
        <f t="shared" si="1"/>
        <v>0</v>
      </c>
      <c r="H14" s="49">
        <f t="shared" si="1"/>
        <v>0</v>
      </c>
      <c r="I14" s="49">
        <f t="shared" si="1"/>
        <v>0</v>
      </c>
      <c r="J14" s="49">
        <f t="shared" si="1"/>
        <v>0</v>
      </c>
      <c r="L14" s="49">
        <f>SUM(L6:L13)</f>
        <v>1153730.99</v>
      </c>
    </row>
    <row r="15" spans="1:13">
      <c r="B15" s="5"/>
      <c r="C15" s="21"/>
      <c r="L15" s="50"/>
    </row>
    <row r="16" spans="1:13" ht="15.75">
      <c r="A16" s="35" t="s">
        <v>190</v>
      </c>
      <c r="B16" s="5"/>
      <c r="C16" s="21"/>
      <c r="L16" s="50"/>
    </row>
    <row r="17" spans="1:13">
      <c r="A17" s="33" t="s">
        <v>7</v>
      </c>
      <c r="B17" s="34" t="s">
        <v>8</v>
      </c>
      <c r="C17"/>
      <c r="D17" s="51"/>
      <c r="E17" s="45"/>
      <c r="F17" s="45"/>
      <c r="G17" s="45"/>
      <c r="H17" s="45"/>
      <c r="I17" s="45"/>
      <c r="J17" s="45"/>
      <c r="L17" s="45"/>
      <c r="M17"/>
    </row>
    <row r="18" spans="1:13">
      <c r="A18" s="1" t="s">
        <v>24</v>
      </c>
      <c r="B18" s="61">
        <v>24890.07</v>
      </c>
      <c r="C18" s="21"/>
      <c r="D18" s="46"/>
      <c r="E18" s="46"/>
      <c r="F18" s="46"/>
      <c r="G18" s="46"/>
      <c r="H18" s="46"/>
      <c r="I18" s="46"/>
      <c r="J18" s="46"/>
      <c r="L18" s="48">
        <f t="shared" ref="L18:L25" si="2">+B18-E18-F18-G18-H18-I18-J18-D18</f>
        <v>24890.07</v>
      </c>
      <c r="M18" s="11">
        <v>50</v>
      </c>
    </row>
    <row r="19" spans="1:13">
      <c r="A19" s="1" t="s">
        <v>32</v>
      </c>
      <c r="B19" s="61">
        <v>5033.6099999999997</v>
      </c>
      <c r="C19" s="21"/>
      <c r="D19" s="46"/>
      <c r="E19" s="46"/>
      <c r="F19" s="46"/>
      <c r="G19" s="46"/>
      <c r="H19" s="46"/>
      <c r="I19" s="46"/>
      <c r="J19" s="46"/>
      <c r="L19" s="48">
        <f t="shared" si="2"/>
        <v>5033.6099999999997</v>
      </c>
      <c r="M19" s="11">
        <v>50</v>
      </c>
    </row>
    <row r="20" spans="1:13">
      <c r="A20" s="1" t="s">
        <v>42</v>
      </c>
      <c r="B20" s="61">
        <v>112613.79</v>
      </c>
      <c r="C20" s="21"/>
      <c r="D20" s="46">
        <v>32000</v>
      </c>
      <c r="E20" s="46"/>
      <c r="F20" s="46"/>
      <c r="G20" s="46"/>
      <c r="H20" s="46"/>
      <c r="I20" s="46"/>
      <c r="J20" s="46"/>
      <c r="L20" s="48">
        <f t="shared" si="2"/>
        <v>80613.789999999994</v>
      </c>
      <c r="M20" s="11">
        <v>50</v>
      </c>
    </row>
    <row r="21" spans="1:13">
      <c r="A21" s="1" t="s">
        <v>68</v>
      </c>
      <c r="B21" s="61">
        <v>106290.22</v>
      </c>
      <c r="C21" s="21"/>
      <c r="D21" s="46"/>
      <c r="E21" s="46"/>
      <c r="F21" s="46"/>
      <c r="G21" s="46"/>
      <c r="H21" s="46"/>
      <c r="I21" s="46"/>
      <c r="J21" s="46"/>
      <c r="L21" s="48">
        <f t="shared" si="2"/>
        <v>106290.22</v>
      </c>
      <c r="M21" s="11">
        <v>50</v>
      </c>
    </row>
    <row r="22" spans="1:13">
      <c r="A22" s="1" t="s">
        <v>69</v>
      </c>
      <c r="B22" s="61">
        <v>567484.44999999995</v>
      </c>
      <c r="C22" s="21"/>
      <c r="D22" s="46"/>
      <c r="E22" s="46"/>
      <c r="F22" s="46"/>
      <c r="G22" s="46">
        <v>178500</v>
      </c>
      <c r="H22" s="46"/>
      <c r="I22" s="46">
        <v>249000</v>
      </c>
      <c r="J22" s="46">
        <v>27000</v>
      </c>
      <c r="L22" s="48">
        <f t="shared" si="2"/>
        <v>112984.44999999995</v>
      </c>
      <c r="M22" s="11">
        <v>50</v>
      </c>
    </row>
    <row r="23" spans="1:13">
      <c r="A23" s="1" t="s">
        <v>70</v>
      </c>
      <c r="B23" s="61">
        <v>9079.41</v>
      </c>
      <c r="C23" s="21"/>
      <c r="D23" s="46"/>
      <c r="E23" s="46"/>
      <c r="F23" s="46"/>
      <c r="G23" s="46"/>
      <c r="H23" s="46"/>
      <c r="I23" s="46"/>
      <c r="J23" s="46"/>
      <c r="L23" s="48">
        <f t="shared" si="2"/>
        <v>9079.41</v>
      </c>
      <c r="M23" s="11">
        <v>50</v>
      </c>
    </row>
    <row r="24" spans="1:13">
      <c r="A24" s="1" t="s">
        <v>72</v>
      </c>
      <c r="B24" s="61">
        <v>338235.17</v>
      </c>
      <c r="C24" s="21"/>
      <c r="D24" s="46"/>
      <c r="E24" s="46"/>
      <c r="F24" s="46"/>
      <c r="G24" s="46"/>
      <c r="H24" s="46"/>
      <c r="I24" s="46"/>
      <c r="J24" s="46"/>
      <c r="L24" s="48">
        <f t="shared" si="2"/>
        <v>338235.17</v>
      </c>
      <c r="M24" s="11">
        <v>50</v>
      </c>
    </row>
    <row r="25" spans="1:13">
      <c r="A25" s="1" t="s">
        <v>74</v>
      </c>
      <c r="B25" s="61">
        <v>42862.82</v>
      </c>
      <c r="C25" s="21"/>
      <c r="D25" s="46"/>
      <c r="E25" s="46"/>
      <c r="F25" s="46"/>
      <c r="G25" s="46"/>
      <c r="H25" s="46"/>
      <c r="I25" s="46"/>
      <c r="J25" s="46"/>
      <c r="L25" s="48">
        <f t="shared" si="2"/>
        <v>42862.82</v>
      </c>
      <c r="M25" s="11">
        <v>50</v>
      </c>
    </row>
    <row r="26" spans="1:13">
      <c r="A26" s="38" t="s">
        <v>189</v>
      </c>
      <c r="B26" s="37">
        <f>SUM(B18:B25)</f>
        <v>1206489.54</v>
      </c>
      <c r="C26" s="21"/>
      <c r="D26" s="49">
        <f t="shared" ref="D26:J26" si="3">SUM(D18:D25)</f>
        <v>32000</v>
      </c>
      <c r="E26" s="49">
        <f t="shared" si="3"/>
        <v>0</v>
      </c>
      <c r="F26" s="49">
        <f t="shared" si="3"/>
        <v>0</v>
      </c>
      <c r="G26" s="49">
        <f t="shared" si="3"/>
        <v>178500</v>
      </c>
      <c r="H26" s="49">
        <f t="shared" si="3"/>
        <v>0</v>
      </c>
      <c r="I26" s="49">
        <f t="shared" si="3"/>
        <v>249000</v>
      </c>
      <c r="J26" s="49">
        <f t="shared" si="3"/>
        <v>27000</v>
      </c>
      <c r="L26" s="49">
        <f>SUM(L18:L25)</f>
        <v>719989.53999999992</v>
      </c>
    </row>
    <row r="27" spans="1:13">
      <c r="B27" s="5"/>
      <c r="C27" s="21"/>
      <c r="L27" s="50"/>
    </row>
    <row r="28" spans="1:13" ht="15.75">
      <c r="A28" s="35" t="s">
        <v>191</v>
      </c>
      <c r="B28" s="5"/>
      <c r="C28" s="21"/>
      <c r="L28" s="50"/>
    </row>
    <row r="29" spans="1:13">
      <c r="A29" s="33" t="s">
        <v>7</v>
      </c>
      <c r="B29" s="34" t="s">
        <v>8</v>
      </c>
      <c r="C29"/>
      <c r="D29" s="51"/>
      <c r="E29" s="45"/>
      <c r="F29" s="45"/>
      <c r="G29" s="45"/>
      <c r="H29" s="45"/>
      <c r="I29" s="45"/>
      <c r="J29" s="52"/>
      <c r="L29" s="45"/>
      <c r="M29"/>
    </row>
    <row r="30" spans="1:13">
      <c r="A30" s="1" t="s">
        <v>51</v>
      </c>
      <c r="B30" s="5">
        <v>751302.43</v>
      </c>
      <c r="C30" s="21"/>
      <c r="D30" s="53"/>
      <c r="E30" s="46"/>
      <c r="F30" s="46"/>
      <c r="G30" s="46"/>
      <c r="H30" s="46">
        <v>514166</v>
      </c>
      <c r="I30" s="46"/>
      <c r="J30" s="54"/>
      <c r="L30" s="48">
        <f>+B30-E30-F30-G30-H30-I30-J30-D30</f>
        <v>237136.43000000005</v>
      </c>
      <c r="M30" s="11">
        <v>10</v>
      </c>
    </row>
    <row r="31" spans="1:13">
      <c r="A31" s="38" t="s">
        <v>189</v>
      </c>
      <c r="B31" s="37">
        <f>B30</f>
        <v>751302.43</v>
      </c>
      <c r="C31" s="21"/>
      <c r="D31" s="59">
        <f>SUM(D30)</f>
        <v>0</v>
      </c>
      <c r="E31" s="49">
        <f t="shared" ref="E31:J31" si="4">SUM(E30)</f>
        <v>0</v>
      </c>
      <c r="F31" s="49">
        <f t="shared" si="4"/>
        <v>0</v>
      </c>
      <c r="G31" s="49">
        <f t="shared" si="4"/>
        <v>0</v>
      </c>
      <c r="H31" s="49">
        <f t="shared" si="4"/>
        <v>514166</v>
      </c>
      <c r="I31" s="49">
        <f t="shared" si="4"/>
        <v>0</v>
      </c>
      <c r="J31" s="60">
        <f t="shared" si="4"/>
        <v>0</v>
      </c>
      <c r="L31" s="49">
        <f>SUM(L30)</f>
        <v>237136.43000000005</v>
      </c>
    </row>
    <row r="32" spans="1:13">
      <c r="B32" s="5"/>
      <c r="C32" s="21"/>
      <c r="L32" s="50"/>
    </row>
    <row r="33" spans="1:13" ht="15.75">
      <c r="A33" s="35" t="s">
        <v>193</v>
      </c>
      <c r="B33" s="5"/>
      <c r="C33" s="21"/>
      <c r="L33" s="50"/>
    </row>
    <row r="34" spans="1:13">
      <c r="A34" s="33" t="s">
        <v>7</v>
      </c>
      <c r="B34" s="34" t="s">
        <v>8</v>
      </c>
      <c r="C34"/>
      <c r="D34" s="45"/>
      <c r="E34" s="45"/>
      <c r="F34" s="45"/>
      <c r="G34" s="45"/>
      <c r="H34" s="45"/>
      <c r="I34" s="45"/>
      <c r="J34" s="45"/>
      <c r="L34" s="45"/>
      <c r="M34"/>
    </row>
    <row r="35" spans="1:13">
      <c r="A35" s="1" t="s">
        <v>22</v>
      </c>
      <c r="B35" s="62">
        <v>13080</v>
      </c>
      <c r="C35" s="21"/>
      <c r="D35" s="46"/>
      <c r="E35" s="46"/>
      <c r="F35" s="46"/>
      <c r="G35" s="46"/>
      <c r="H35" s="46"/>
      <c r="I35" s="46"/>
      <c r="J35" s="46"/>
      <c r="L35" s="48">
        <f>+B35-E35-F35-G35-H35-I35-J35-D35</f>
        <v>13080</v>
      </c>
      <c r="M35" s="11">
        <v>50</v>
      </c>
    </row>
    <row r="36" spans="1:13">
      <c r="A36" s="1" t="s">
        <v>60</v>
      </c>
      <c r="B36" s="61">
        <v>2906.03</v>
      </c>
      <c r="C36" s="21"/>
      <c r="D36" s="46"/>
      <c r="E36" s="46"/>
      <c r="F36" s="46"/>
      <c r="G36" s="46"/>
      <c r="H36" s="46"/>
      <c r="I36" s="46"/>
      <c r="J36" s="46"/>
      <c r="L36" s="48">
        <f>+B36-E36-F36-G36-H36-I36-J36-D36</f>
        <v>2906.03</v>
      </c>
      <c r="M36" s="11">
        <v>50</v>
      </c>
    </row>
    <row r="37" spans="1:13">
      <c r="A37" s="1" t="s">
        <v>62</v>
      </c>
      <c r="B37" s="61">
        <v>2642.93</v>
      </c>
      <c r="C37" s="21"/>
      <c r="D37" s="46"/>
      <c r="E37" s="46"/>
      <c r="F37" s="46"/>
      <c r="G37" s="46"/>
      <c r="H37" s="46"/>
      <c r="I37" s="46"/>
      <c r="J37" s="46"/>
      <c r="L37" s="48">
        <f>+B37-E37-F37-G37-H37-I37-J37-D37</f>
        <v>2642.93</v>
      </c>
      <c r="M37" s="11">
        <v>50</v>
      </c>
    </row>
    <row r="38" spans="1:13">
      <c r="A38" s="1" t="s">
        <v>79</v>
      </c>
      <c r="B38" s="61">
        <v>30295.57</v>
      </c>
      <c r="C38" s="21"/>
      <c r="D38" s="46"/>
      <c r="E38" s="46"/>
      <c r="F38" s="46"/>
      <c r="G38" s="46"/>
      <c r="H38" s="46"/>
      <c r="I38" s="46"/>
      <c r="J38" s="46"/>
      <c r="L38" s="48">
        <f>+B38-E38-F38-G38-H38-I38-J38-D38</f>
        <v>30295.57</v>
      </c>
      <c r="M38" s="11">
        <v>50</v>
      </c>
    </row>
    <row r="39" spans="1:13">
      <c r="A39" s="38" t="s">
        <v>189</v>
      </c>
      <c r="B39" s="37">
        <f>SUM(B35:B38)</f>
        <v>48924.53</v>
      </c>
      <c r="C39" s="21"/>
      <c r="D39" s="49">
        <f t="shared" ref="D39:J39" si="5">SUM(D35:D38)</f>
        <v>0</v>
      </c>
      <c r="E39" s="49">
        <f t="shared" si="5"/>
        <v>0</v>
      </c>
      <c r="F39" s="49">
        <f t="shared" si="5"/>
        <v>0</v>
      </c>
      <c r="G39" s="49">
        <f t="shared" si="5"/>
        <v>0</v>
      </c>
      <c r="H39" s="49">
        <f t="shared" si="5"/>
        <v>0</v>
      </c>
      <c r="I39" s="49">
        <f t="shared" si="5"/>
        <v>0</v>
      </c>
      <c r="J39" s="49">
        <f t="shared" si="5"/>
        <v>0</v>
      </c>
      <c r="L39" s="49">
        <f>SUM(L35:L38)</f>
        <v>48924.53</v>
      </c>
    </row>
    <row r="40" spans="1:13">
      <c r="B40" s="5"/>
      <c r="C40" s="21"/>
      <c r="L40" s="50"/>
    </row>
    <row r="41" spans="1:13" ht="15.75">
      <c r="A41" s="35" t="s">
        <v>192</v>
      </c>
      <c r="B41" s="5"/>
      <c r="C41" s="21"/>
      <c r="L41" s="50"/>
    </row>
    <row r="42" spans="1:13">
      <c r="A42" s="39" t="s">
        <v>7</v>
      </c>
      <c r="B42" s="34" t="s">
        <v>8</v>
      </c>
      <c r="C42"/>
      <c r="D42" s="45"/>
      <c r="E42" s="45"/>
      <c r="F42" s="45"/>
      <c r="G42" s="45"/>
      <c r="H42" s="45"/>
      <c r="I42" s="45"/>
      <c r="J42" s="45"/>
      <c r="L42" s="45"/>
      <c r="M42"/>
    </row>
    <row r="43" spans="1:13">
      <c r="A43" s="1" t="s">
        <v>17</v>
      </c>
      <c r="B43" s="61">
        <v>695.42</v>
      </c>
      <c r="C43" s="21"/>
      <c r="D43" s="46"/>
      <c r="E43" s="46"/>
      <c r="F43" s="46"/>
      <c r="G43" s="46"/>
      <c r="H43" s="46"/>
      <c r="I43" s="46"/>
      <c r="J43" s="46"/>
      <c r="L43" s="48">
        <f t="shared" ref="L43:L49" si="6">+B43-E43-F43-G43-H43-I43-J43-D43</f>
        <v>695.42</v>
      </c>
      <c r="M43" s="11">
        <v>5</v>
      </c>
    </row>
    <row r="44" spans="1:13">
      <c r="A44" s="1" t="s">
        <v>23</v>
      </c>
      <c r="B44" s="61">
        <v>430</v>
      </c>
      <c r="C44" s="21"/>
      <c r="D44" s="46"/>
      <c r="E44" s="46"/>
      <c r="F44" s="46"/>
      <c r="G44" s="46"/>
      <c r="H44" s="46"/>
      <c r="I44" s="46"/>
      <c r="J44" s="46"/>
      <c r="L44" s="48">
        <f t="shared" si="6"/>
        <v>430</v>
      </c>
      <c r="M44" s="11">
        <v>5</v>
      </c>
    </row>
    <row r="45" spans="1:13">
      <c r="A45" s="1" t="s">
        <v>30</v>
      </c>
      <c r="B45" s="61">
        <v>4280</v>
      </c>
      <c r="C45" s="21"/>
      <c r="D45" s="46"/>
      <c r="E45" s="46"/>
      <c r="F45" s="46"/>
      <c r="G45" s="46"/>
      <c r="H45" s="46"/>
      <c r="I45" s="46"/>
      <c r="J45" s="46"/>
      <c r="L45" s="48">
        <f t="shared" si="6"/>
        <v>4280</v>
      </c>
      <c r="M45" s="11">
        <v>5</v>
      </c>
    </row>
    <row r="46" spans="1:13">
      <c r="A46" s="1" t="s">
        <v>57</v>
      </c>
      <c r="B46" s="61">
        <v>12927.76</v>
      </c>
      <c r="C46" s="21"/>
      <c r="D46" s="46"/>
      <c r="E46" s="46"/>
      <c r="F46" s="46"/>
      <c r="G46" s="46"/>
      <c r="H46" s="46"/>
      <c r="I46" s="46"/>
      <c r="J46" s="46"/>
      <c r="L46" s="48">
        <f t="shared" si="6"/>
        <v>12927.76</v>
      </c>
      <c r="M46" s="11">
        <v>5</v>
      </c>
    </row>
    <row r="47" spans="1:13">
      <c r="A47" s="1" t="s">
        <v>89</v>
      </c>
      <c r="B47" s="61">
        <v>38019.550000000003</v>
      </c>
      <c r="C47" s="21"/>
      <c r="D47" s="46"/>
      <c r="E47" s="46"/>
      <c r="F47" s="46"/>
      <c r="G47" s="46"/>
      <c r="H47" s="46"/>
      <c r="I47" s="46"/>
      <c r="J47" s="46"/>
      <c r="L47" s="48">
        <f t="shared" si="6"/>
        <v>38019.550000000003</v>
      </c>
      <c r="M47" s="11">
        <v>5</v>
      </c>
    </row>
    <row r="48" spans="1:13">
      <c r="A48" s="1" t="s">
        <v>90</v>
      </c>
      <c r="B48" s="61">
        <v>2207.33</v>
      </c>
      <c r="C48" s="21"/>
      <c r="D48" s="46"/>
      <c r="E48" s="46"/>
      <c r="F48" s="46"/>
      <c r="G48" s="46"/>
      <c r="H48" s="46"/>
      <c r="I48" s="46"/>
      <c r="J48" s="46"/>
      <c r="L48" s="48">
        <f t="shared" si="6"/>
        <v>2207.33</v>
      </c>
      <c r="M48" s="11">
        <v>5</v>
      </c>
    </row>
    <row r="49" spans="1:13">
      <c r="A49" s="1" t="s">
        <v>91</v>
      </c>
      <c r="B49" s="61">
        <v>10965.48</v>
      </c>
      <c r="C49" s="21"/>
      <c r="D49" s="46"/>
      <c r="E49" s="46"/>
      <c r="F49" s="46"/>
      <c r="G49" s="46"/>
      <c r="H49" s="46"/>
      <c r="I49" s="46"/>
      <c r="J49" s="46"/>
      <c r="L49" s="48">
        <f t="shared" si="6"/>
        <v>10965.48</v>
      </c>
      <c r="M49" s="11">
        <v>5</v>
      </c>
    </row>
    <row r="50" spans="1:13">
      <c r="A50" s="38" t="s">
        <v>189</v>
      </c>
      <c r="B50" s="37">
        <f>SUM(B43:B49)</f>
        <v>69525.540000000008</v>
      </c>
      <c r="C50" s="21"/>
      <c r="D50" s="49">
        <f t="shared" ref="D50:J50" si="7">SUM(D39:D49)</f>
        <v>0</v>
      </c>
      <c r="E50" s="49">
        <f t="shared" si="7"/>
        <v>0</v>
      </c>
      <c r="F50" s="49">
        <f t="shared" si="7"/>
        <v>0</v>
      </c>
      <c r="G50" s="49">
        <f t="shared" si="7"/>
        <v>0</v>
      </c>
      <c r="H50" s="49">
        <f t="shared" si="7"/>
        <v>0</v>
      </c>
      <c r="I50" s="49">
        <f t="shared" si="7"/>
        <v>0</v>
      </c>
      <c r="J50" s="49">
        <f t="shared" si="7"/>
        <v>0</v>
      </c>
      <c r="L50" s="49">
        <f>SUM(L43:L49)</f>
        <v>69525.540000000008</v>
      </c>
    </row>
    <row r="51" spans="1:13">
      <c r="B51" s="5"/>
      <c r="C51" s="21"/>
      <c r="L51" s="50"/>
    </row>
    <row r="52" spans="1:13" ht="15.75">
      <c r="A52" s="35" t="s">
        <v>194</v>
      </c>
      <c r="B52" s="5"/>
      <c r="C52" s="21"/>
      <c r="L52" s="50"/>
    </row>
    <row r="53" spans="1:13">
      <c r="A53" s="39" t="s">
        <v>7</v>
      </c>
      <c r="B53" s="34" t="s">
        <v>8</v>
      </c>
      <c r="C53"/>
      <c r="D53" s="45"/>
      <c r="E53" s="45"/>
      <c r="F53" s="45"/>
      <c r="G53" s="45"/>
      <c r="H53" s="45"/>
      <c r="I53" s="45"/>
      <c r="J53" s="45"/>
      <c r="L53" s="45"/>
      <c r="M53"/>
    </row>
    <row r="54" spans="1:13">
      <c r="A54" s="1" t="s">
        <v>78</v>
      </c>
      <c r="B54" s="61">
        <v>39708</v>
      </c>
      <c r="C54" s="21"/>
      <c r="D54" s="55"/>
      <c r="E54" s="55"/>
      <c r="F54" s="55"/>
      <c r="G54" s="55"/>
      <c r="H54" s="55"/>
      <c r="I54" s="55"/>
      <c r="J54" s="55"/>
      <c r="L54" s="56">
        <f>+B54-E54-F54-G54-H54-I54-J54-D54</f>
        <v>39708</v>
      </c>
      <c r="M54" s="11">
        <v>5</v>
      </c>
    </row>
    <row r="55" spans="1:13">
      <c r="A55" s="38" t="s">
        <v>189</v>
      </c>
      <c r="B55" s="37">
        <f>SUM(B54)</f>
        <v>39708</v>
      </c>
      <c r="C55" s="21"/>
      <c r="D55" s="49">
        <f>SUM(D54)</f>
        <v>0</v>
      </c>
      <c r="E55" s="49">
        <f t="shared" ref="E55:J55" si="8">SUM(E54)</f>
        <v>0</v>
      </c>
      <c r="F55" s="49">
        <f t="shared" si="8"/>
        <v>0</v>
      </c>
      <c r="G55" s="49">
        <f t="shared" si="8"/>
        <v>0</v>
      </c>
      <c r="H55" s="49">
        <f t="shared" si="8"/>
        <v>0</v>
      </c>
      <c r="I55" s="49">
        <f t="shared" si="8"/>
        <v>0</v>
      </c>
      <c r="J55" s="49">
        <f t="shared" si="8"/>
        <v>0</v>
      </c>
      <c r="L55" s="49">
        <f>SUM(L54)</f>
        <v>39708</v>
      </c>
    </row>
    <row r="56" spans="1:13">
      <c r="B56" s="5"/>
      <c r="C56" s="21"/>
      <c r="L56" s="50"/>
    </row>
    <row r="57" spans="1:13" ht="15.75">
      <c r="A57" s="35" t="s">
        <v>195</v>
      </c>
      <c r="B57" s="5"/>
      <c r="C57" s="21"/>
      <c r="L57" s="50"/>
    </row>
    <row r="58" spans="1:13">
      <c r="A58" s="39" t="s">
        <v>7</v>
      </c>
      <c r="B58" s="34" t="s">
        <v>8</v>
      </c>
      <c r="C58"/>
      <c r="D58" s="45"/>
      <c r="E58" s="45"/>
      <c r="F58" s="45"/>
      <c r="G58" s="45"/>
      <c r="H58" s="45"/>
      <c r="I58" s="45"/>
      <c r="J58" s="45"/>
      <c r="L58" s="45"/>
      <c r="M58"/>
    </row>
    <row r="59" spans="1:13">
      <c r="A59" s="1" t="s">
        <v>25</v>
      </c>
      <c r="B59" s="61">
        <v>9142.5</v>
      </c>
      <c r="C59" s="21"/>
      <c r="D59" s="46"/>
      <c r="E59" s="46"/>
      <c r="F59" s="46"/>
      <c r="G59" s="46"/>
      <c r="H59" s="46"/>
      <c r="I59" s="46"/>
      <c r="J59" s="46"/>
      <c r="L59" s="48">
        <f>+B59-E59-F59-G59-H59-I59-J59-D59</f>
        <v>9142.5</v>
      </c>
      <c r="M59" s="11">
        <v>5</v>
      </c>
    </row>
    <row r="60" spans="1:13">
      <c r="A60" s="1" t="s">
        <v>31</v>
      </c>
      <c r="B60" s="61">
        <v>1509.08</v>
      </c>
      <c r="C60" s="21"/>
      <c r="D60" s="46"/>
      <c r="E60" s="46"/>
      <c r="F60" s="46"/>
      <c r="G60" s="46"/>
      <c r="H60" s="46"/>
      <c r="I60" s="46"/>
      <c r="J60" s="46"/>
      <c r="L60" s="48">
        <f>+B60-E60-F60-G60-H60-I60-J60-D60</f>
        <v>1509.08</v>
      </c>
      <c r="M60" s="11">
        <v>7</v>
      </c>
    </row>
    <row r="61" spans="1:13">
      <c r="A61" s="1" t="s">
        <v>66</v>
      </c>
      <c r="B61" s="61">
        <v>8762.4</v>
      </c>
      <c r="C61" s="21"/>
      <c r="D61" s="46"/>
      <c r="E61" s="46"/>
      <c r="F61" s="46"/>
      <c r="G61" s="46"/>
      <c r="H61" s="46"/>
      <c r="I61" s="46"/>
      <c r="J61" s="46"/>
      <c r="L61" s="48">
        <f>+B61-E61-F61-G61-H61-I61-J61-D61</f>
        <v>8762.4</v>
      </c>
      <c r="M61" s="11">
        <v>7</v>
      </c>
    </row>
    <row r="62" spans="1:13">
      <c r="A62" s="1" t="s">
        <v>73</v>
      </c>
      <c r="B62" s="61">
        <v>50000</v>
      </c>
      <c r="C62" s="21"/>
      <c r="D62" s="46"/>
      <c r="E62" s="46"/>
      <c r="F62" s="46">
        <v>50000</v>
      </c>
      <c r="G62" s="46"/>
      <c r="H62" s="46"/>
      <c r="I62" s="46"/>
      <c r="J62" s="46"/>
      <c r="L62" s="48">
        <f>+B62-E62-F62-G62-H62-I62-J62-D62</f>
        <v>0</v>
      </c>
    </row>
    <row r="63" spans="1:13">
      <c r="A63" s="38" t="s">
        <v>189</v>
      </c>
      <c r="B63" s="37">
        <f>SUM(B59:B62)</f>
        <v>69413.98</v>
      </c>
      <c r="C63" s="21"/>
      <c r="D63" s="49">
        <f t="shared" ref="D63:J63" si="9">SUM(D59:D62)</f>
        <v>0</v>
      </c>
      <c r="E63" s="49">
        <f t="shared" si="9"/>
        <v>0</v>
      </c>
      <c r="F63" s="49">
        <f t="shared" si="9"/>
        <v>50000</v>
      </c>
      <c r="G63" s="49">
        <f t="shared" si="9"/>
        <v>0</v>
      </c>
      <c r="H63" s="49">
        <f t="shared" si="9"/>
        <v>0</v>
      </c>
      <c r="I63" s="49">
        <f t="shared" si="9"/>
        <v>0</v>
      </c>
      <c r="J63" s="49">
        <f t="shared" si="9"/>
        <v>0</v>
      </c>
      <c r="L63" s="49">
        <f>SUM(L59:L62)</f>
        <v>19413.98</v>
      </c>
    </row>
    <row r="64" spans="1:13">
      <c r="A64" s="40"/>
      <c r="B64" s="41"/>
      <c r="C64" s="21"/>
      <c r="D64" s="57"/>
      <c r="E64" s="57"/>
      <c r="F64" s="57"/>
      <c r="G64" s="57"/>
      <c r="H64" s="57"/>
      <c r="I64" s="57"/>
      <c r="J64" s="57"/>
      <c r="L64" s="58"/>
    </row>
    <row r="65" spans="1:12">
      <c r="A65" s="38" t="s">
        <v>189</v>
      </c>
      <c r="B65" s="37">
        <f>B14+B26+B31+B39+B50+B55+B63</f>
        <v>3415095.0100000002</v>
      </c>
      <c r="C65" s="21"/>
      <c r="D65" s="49">
        <f t="shared" ref="D65:J65" si="10">D14+D26+D31+D39+D50+D55+D63</f>
        <v>32000</v>
      </c>
      <c r="E65" s="49">
        <f t="shared" si="10"/>
        <v>76000</v>
      </c>
      <c r="F65" s="49">
        <f t="shared" si="10"/>
        <v>50000</v>
      </c>
      <c r="G65" s="49">
        <f t="shared" si="10"/>
        <v>178500</v>
      </c>
      <c r="H65" s="49">
        <f t="shared" si="10"/>
        <v>514166</v>
      </c>
      <c r="I65" s="49">
        <f t="shared" si="10"/>
        <v>249000</v>
      </c>
      <c r="J65" s="49">
        <f t="shared" si="10"/>
        <v>27000</v>
      </c>
      <c r="L65" s="49">
        <f>L14+L26+L31+L39+L50+L55+L63</f>
        <v>2288429.0099999998</v>
      </c>
    </row>
    <row r="66" spans="1:12">
      <c r="B66" s="5"/>
    </row>
    <row r="67" spans="1:12" ht="13.5" thickBot="1"/>
    <row r="68" spans="1:12">
      <c r="A68" s="26" t="s">
        <v>99</v>
      </c>
      <c r="B68" s="27">
        <f>E65+F65+G65</f>
        <v>304500</v>
      </c>
    </row>
    <row r="69" spans="1:12">
      <c r="A69" s="28" t="s">
        <v>100</v>
      </c>
      <c r="B69" s="29">
        <f>H65+I65+J65</f>
        <v>790166</v>
      </c>
    </row>
    <row r="70" spans="1:12">
      <c r="A70" s="28" t="s">
        <v>101</v>
      </c>
      <c r="B70" s="29">
        <f>D65</f>
        <v>32000</v>
      </c>
    </row>
    <row r="71" spans="1:12">
      <c r="A71" s="28" t="s">
        <v>102</v>
      </c>
      <c r="B71" s="29">
        <f>L65</f>
        <v>2288429.0099999998</v>
      </c>
    </row>
    <row r="72" spans="1:12" ht="13.5" thickBot="1">
      <c r="A72" s="30"/>
      <c r="B72" s="31">
        <f>SUM(B68:B71)</f>
        <v>3415095.01</v>
      </c>
    </row>
  </sheetData>
  <autoFilter ref="A4:M4" xr:uid="{EE08692E-547D-402D-99B4-A1E5B2F88D69}"/>
  <pageMargins left="0.2" right="0.19" top="0.41" bottom="0.54" header="0.2" footer="0.27"/>
  <pageSetup paperSize="9" scale="42" orientation="landscape" r:id="rId1"/>
  <headerFooter alignWithMargins="0"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2012-13</vt:lpstr>
      <vt:lpstr>2012-13 Adj</vt:lpstr>
    </vt:vector>
  </TitlesOfParts>
  <Manager/>
  <Company>hwfrs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mreohorn</dc:creator>
  <cp:keywords/>
  <dc:description/>
  <cp:lastModifiedBy>Martin, Zoe</cp:lastModifiedBy>
  <cp:revision/>
  <dcterms:created xsi:type="dcterms:W3CDTF">2013-05-09T09:57:59Z</dcterms:created>
  <dcterms:modified xsi:type="dcterms:W3CDTF">2026-02-02T16:16:46Z</dcterms:modified>
  <cp:category/>
  <cp:contentStatus/>
</cp:coreProperties>
</file>