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5-26\FOI\Capital Financing\"/>
    </mc:Choice>
  </mc:AlternateContent>
  <xr:revisionPtr revIDLastSave="0" documentId="13_ncr:1_{28FAACB9-2DE3-4A53-BB98-344D3E9BE55E}" xr6:coauthVersionLast="47" xr6:coauthVersionMax="47" xr10:uidLastSave="{00000000-0000-0000-0000-000000000000}"/>
  <bookViews>
    <workbookView xWindow="-12192" yWindow="13080" windowWidth="23256" windowHeight="13896" xr2:uid="{A22BAC05-AB76-40F5-8850-4838ADAA69C0}"/>
  </bookViews>
  <sheets>
    <sheet name="Sheet1" sheetId="1" r:id="rId1"/>
  </sheets>
  <definedNames>
    <definedName name="_xlnm._FilterDatabase" localSheetId="0" hidden="1">Sheet1!$A$4:$N$4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B62" i="1"/>
  <c r="B61" i="1"/>
  <c r="B64" i="1"/>
  <c r="B63" i="1"/>
  <c r="I57" i="1"/>
  <c r="H57" i="1"/>
  <c r="G57" i="1"/>
  <c r="F57" i="1"/>
  <c r="E57" i="1"/>
  <c r="D57" i="1"/>
  <c r="B57" i="1"/>
  <c r="I52" i="1"/>
  <c r="H52" i="1"/>
  <c r="G52" i="1"/>
  <c r="F52" i="1"/>
  <c r="E52" i="1"/>
  <c r="D52" i="1"/>
  <c r="B52" i="1"/>
  <c r="I39" i="1"/>
  <c r="H39" i="1"/>
  <c r="G39" i="1"/>
  <c r="F39" i="1"/>
  <c r="E39" i="1"/>
  <c r="E59" i="1" s="1"/>
  <c r="D39" i="1"/>
  <c r="D59" i="1" s="1"/>
  <c r="B39" i="1"/>
  <c r="B59" i="1" s="1"/>
  <c r="I23" i="1"/>
  <c r="H23" i="1"/>
  <c r="G23" i="1"/>
  <c r="F23" i="1"/>
  <c r="E23" i="1"/>
  <c r="D23" i="1"/>
  <c r="B23" i="1"/>
  <c r="I18" i="1"/>
  <c r="H18" i="1"/>
  <c r="G18" i="1"/>
  <c r="G59" i="1" s="1"/>
  <c r="F18" i="1"/>
  <c r="F59" i="1" s="1"/>
  <c r="E18" i="1"/>
  <c r="D18" i="1"/>
  <c r="B18" i="1"/>
  <c r="E10" i="1"/>
  <c r="F10" i="1"/>
  <c r="G10" i="1"/>
  <c r="H10" i="1"/>
  <c r="H59" i="1" s="1"/>
  <c r="I10" i="1"/>
  <c r="I59" i="1" s="1"/>
  <c r="D10" i="1"/>
  <c r="B10" i="1"/>
  <c r="K38" i="1"/>
  <c r="K9" i="1"/>
  <c r="K37" i="1"/>
  <c r="K36" i="1"/>
  <c r="K35" i="1"/>
  <c r="K17" i="1"/>
  <c r="K8" i="1"/>
  <c r="K34" i="1"/>
  <c r="K33" i="1"/>
  <c r="K51" i="1"/>
  <c r="K32" i="1"/>
  <c r="K31" i="1"/>
  <c r="K30" i="1"/>
  <c r="K56" i="1"/>
  <c r="K57" i="1" s="1"/>
  <c r="K29" i="1"/>
  <c r="K16" i="1"/>
  <c r="K50" i="1"/>
  <c r="K49" i="1"/>
  <c r="K48" i="1"/>
  <c r="K47" i="1"/>
  <c r="K46" i="1"/>
  <c r="K45" i="1"/>
  <c r="K44" i="1"/>
  <c r="K7" i="1"/>
  <c r="K6" i="1"/>
  <c r="K28" i="1"/>
  <c r="K27" i="1"/>
  <c r="K39" i="1" s="1"/>
  <c r="K43" i="1"/>
  <c r="K52" i="1" s="1"/>
  <c r="K15" i="1"/>
  <c r="K22" i="1"/>
  <c r="K23" i="1" s="1"/>
  <c r="K14" i="1"/>
  <c r="B65" i="1" l="1"/>
  <c r="K18" i="1"/>
  <c r="K10" i="1"/>
  <c r="K59" i="1" s="1"/>
</calcChain>
</file>

<file path=xl/sharedStrings.xml><?xml version="1.0" encoding="utf-8"?>
<sst xmlns="http://schemas.openxmlformats.org/spreadsheetml/2006/main" count="70" uniqueCount="55">
  <si>
    <t>Scheme</t>
  </si>
  <si>
    <t>187 - Ross - Roof</t>
  </si>
  <si>
    <t>199 - USAR Dog Van</t>
  </si>
  <si>
    <t>203 - JPV Works</t>
  </si>
  <si>
    <t>204 - USAR ISV</t>
  </si>
  <si>
    <t>TO FINANCE</t>
  </si>
  <si>
    <t>Cap Rcpts</t>
  </si>
  <si>
    <t>USAR Grants</t>
  </si>
  <si>
    <t>WDC</t>
  </si>
  <si>
    <t>RCCO</t>
  </si>
  <si>
    <t>Net Borrowing</t>
  </si>
  <si>
    <t>Fire Con Grant</t>
  </si>
  <si>
    <t>JPV Funding</t>
  </si>
  <si>
    <t>Capital Receipt</t>
  </si>
  <si>
    <t>Totals</t>
  </si>
  <si>
    <t>086 - Ex Leased Appliances</t>
  </si>
  <si>
    <t>049 - New Malvern Fire Station</t>
  </si>
  <si>
    <t>103 - Fire Control Replacement</t>
  </si>
  <si>
    <t>126 - New Worcester Fires Station</t>
  </si>
  <si>
    <t>127 - Wide Area Network / Internet Improvement</t>
  </si>
  <si>
    <t>134 - Stourport BA Wash</t>
  </si>
  <si>
    <t>144 - Electrical Distribution Boards Replacement</t>
  </si>
  <si>
    <t>152 - Pump Replacement 15/16</t>
  </si>
  <si>
    <t>155 - Response Cars Replacement 15/16</t>
  </si>
  <si>
    <t>159 - Computer Software 12-13</t>
  </si>
  <si>
    <t>161 - Network Upgrades LAN/ WAN</t>
  </si>
  <si>
    <t>164 - Droitwich Wan upgrade</t>
  </si>
  <si>
    <t>169 - Hardware/Computer Purchase 13-14</t>
  </si>
  <si>
    <t>170 - Computer Software 13-14</t>
  </si>
  <si>
    <t>171 - Developments 13-14</t>
  </si>
  <si>
    <t>172 - Server Hardware Upgrades 13/14</t>
  </si>
  <si>
    <t>179 - New Evesham Fire Station</t>
  </si>
  <si>
    <t>182 - USAR Integration</t>
  </si>
  <si>
    <t>184 - Tactical Ventilation</t>
  </si>
  <si>
    <t>186 - Appliance Bay Doors</t>
  </si>
  <si>
    <t>188 - Eardisley - Roof</t>
  </si>
  <si>
    <t>194 - Business Continuity</t>
  </si>
  <si>
    <t>195 - Bromyard Garages - Retaining Walls</t>
  </si>
  <si>
    <t>197 - Public Sector Network Physical Security Measures</t>
  </si>
  <si>
    <t>200 - Hereford Prelims (Bath Road)</t>
  </si>
  <si>
    <t>201 - Day Crew Plus Hereford</t>
  </si>
  <si>
    <t>202 - Day Crew Plus Worcester</t>
  </si>
  <si>
    <t>205 - Redditch Welfare</t>
  </si>
  <si>
    <t>CAPREP: 100 - Vehicles</t>
  </si>
  <si>
    <t>CAPREP: 200 - Major Building</t>
  </si>
  <si>
    <t>Grand Total</t>
  </si>
  <si>
    <t xml:space="preserve">CAPREP: 400 - Minor Schemes </t>
  </si>
  <si>
    <t>RCCO - including Reserves</t>
  </si>
  <si>
    <t>Cap Grants</t>
  </si>
  <si>
    <t>Net Borrow</t>
  </si>
  <si>
    <t>Capital Financing 2015/16</t>
  </si>
  <si>
    <t>CAPREP: 300 - Major Equipment</t>
  </si>
  <si>
    <t>CAPREP: 500 - Minor Schemes IT</t>
  </si>
  <si>
    <t>CAPREP: 800 - Minor Schemes - Other</t>
  </si>
  <si>
    <t>MRP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</si>
</sst>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;\(#,##0\)"/>
    <numFmt numFmtId="165" formatCode="\ #,##0.00_-;\-\ #,##0.00"/>
    <numFmt numFmtId="166" formatCode="_-* #,##0.00_-;\-* #,##0.00_-;_-* &quot;-&quot;_-;_-@_-"/>
  </numFmts>
  <fonts count="6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1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2" fillId="0" borderId="3" xfId="0" applyFont="1" applyBorder="1"/>
    <xf numFmtId="165" fontId="1" fillId="0" borderId="3" xfId="0" applyNumberFormat="1" applyFont="1" applyBorder="1"/>
    <xf numFmtId="0" fontId="1" fillId="2" borderId="2" xfId="0" applyFont="1" applyFill="1" applyBorder="1"/>
    <xf numFmtId="165" fontId="1" fillId="2" borderId="2" xfId="0" applyNumberFormat="1" applyFont="1" applyFill="1" applyBorder="1"/>
    <xf numFmtId="41" fontId="1" fillId="0" borderId="0" xfId="0" applyNumberFormat="1" applyFont="1" applyAlignment="1">
      <alignment horizontal="center"/>
    </xf>
    <xf numFmtId="41" fontId="1" fillId="0" borderId="0" xfId="0" applyNumberFormat="1" applyFont="1" applyAlignment="1">
      <alignment horizontal="center" wrapText="1"/>
    </xf>
    <xf numFmtId="41" fontId="1" fillId="2" borderId="4" xfId="0" applyNumberFormat="1" applyFont="1" applyFill="1" applyBorder="1" applyAlignment="1">
      <alignment horizontal="center"/>
    </xf>
    <xf numFmtId="41" fontId="1" fillId="2" borderId="2" xfId="0" applyNumberFormat="1" applyFont="1" applyFill="1" applyBorder="1" applyAlignment="1">
      <alignment horizontal="center"/>
    </xf>
    <xf numFmtId="166" fontId="1" fillId="0" borderId="3" xfId="0" applyNumberFormat="1" applyFont="1" applyBorder="1" applyAlignment="1">
      <alignment horizontal="right"/>
    </xf>
    <xf numFmtId="41" fontId="1" fillId="2" borderId="4" xfId="0" applyNumberFormat="1" applyFont="1" applyFill="1" applyBorder="1"/>
    <xf numFmtId="41" fontId="1" fillId="2" borderId="2" xfId="0" applyNumberFormat="1" applyFont="1" applyFill="1" applyBorder="1"/>
    <xf numFmtId="164" fontId="0" fillId="0" borderId="3" xfId="0" applyNumberFormat="1" applyBorder="1"/>
    <xf numFmtId="164" fontId="0" fillId="0" borderId="5" xfId="0" applyNumberFormat="1" applyBorder="1"/>
    <xf numFmtId="0" fontId="3" fillId="0" borderId="0" xfId="0" applyFont="1"/>
    <xf numFmtId="164" fontId="0" fillId="0" borderId="6" xfId="0" applyNumberFormat="1" applyBorder="1"/>
    <xf numFmtId="0" fontId="4" fillId="0" borderId="0" xfId="0" applyFont="1"/>
    <xf numFmtId="165" fontId="1" fillId="0" borderId="0" xfId="0" applyNumberFormat="1" applyFont="1"/>
    <xf numFmtId="41" fontId="0" fillId="0" borderId="0" xfId="0" applyNumberFormat="1"/>
    <xf numFmtId="0" fontId="5" fillId="2" borderId="2" xfId="0" applyFont="1" applyFill="1" applyBorder="1"/>
    <xf numFmtId="41" fontId="0" fillId="0" borderId="7" xfId="0" applyNumberFormat="1" applyBorder="1"/>
    <xf numFmtId="41" fontId="0" fillId="0" borderId="8" xfId="0" applyNumberFormat="1" applyBorder="1"/>
    <xf numFmtId="41" fontId="0" fillId="0" borderId="1" xfId="0" applyNumberFormat="1" applyBorder="1"/>
    <xf numFmtId="41" fontId="1" fillId="3" borderId="9" xfId="0" applyNumberFormat="1" applyFont="1" applyFill="1" applyBorder="1"/>
    <xf numFmtId="165" fontId="1" fillId="3" borderId="10" xfId="0" applyNumberFormat="1" applyFont="1" applyFill="1" applyBorder="1"/>
    <xf numFmtId="41" fontId="1" fillId="3" borderId="11" xfId="0" applyNumberFormat="1" applyFont="1" applyFill="1" applyBorder="1"/>
    <xf numFmtId="165" fontId="1" fillId="3" borderId="12" xfId="0" applyNumberFormat="1" applyFont="1" applyFill="1" applyBorder="1"/>
    <xf numFmtId="41" fontId="1" fillId="3" borderId="13" xfId="0" applyNumberFormat="1" applyFont="1" applyFill="1" applyBorder="1"/>
    <xf numFmtId="165" fontId="1" fillId="3" borderId="1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B5A0-DA07-43CA-B3F7-B1205460F232}">
  <dimension ref="A1:L6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43" sqref="G43"/>
    </sheetView>
  </sheetViews>
  <sheetFormatPr defaultRowHeight="15" x14ac:dyDescent="0.25"/>
  <cols>
    <col min="1" max="1" width="51.140625" bestFit="1" customWidth="1"/>
    <col min="2" max="2" width="15.85546875" bestFit="1" customWidth="1"/>
    <col min="3" max="3" width="2.85546875" customWidth="1"/>
    <col min="4" max="4" width="15.5703125" bestFit="1" customWidth="1"/>
    <col min="5" max="5" width="13.85546875" bestFit="1" customWidth="1"/>
    <col min="6" max="6" width="16.140625" bestFit="1" customWidth="1"/>
    <col min="7" max="7" width="13.85546875" bestFit="1" customWidth="1"/>
    <col min="8" max="9" width="11.28515625" bestFit="1" customWidth="1"/>
    <col min="10" max="10" width="4.7109375" customWidth="1"/>
    <col min="11" max="11" width="12.85546875" bestFit="1" customWidth="1"/>
  </cols>
  <sheetData>
    <row r="1" spans="1:12" ht="26.25" x14ac:dyDescent="0.4">
      <c r="A1" s="17" t="s">
        <v>50</v>
      </c>
    </row>
    <row r="3" spans="1:12" ht="26.25" x14ac:dyDescent="0.25">
      <c r="A3" s="19" t="s">
        <v>43</v>
      </c>
      <c r="D3" s="8" t="s">
        <v>11</v>
      </c>
      <c r="E3" s="8" t="s">
        <v>12</v>
      </c>
      <c r="F3" s="8" t="s">
        <v>13</v>
      </c>
      <c r="G3" s="8" t="s">
        <v>7</v>
      </c>
      <c r="H3" s="8" t="s">
        <v>8</v>
      </c>
      <c r="I3" s="8" t="s">
        <v>9</v>
      </c>
      <c r="J3" s="8"/>
      <c r="K3" s="9" t="s">
        <v>10</v>
      </c>
      <c r="L3" s="8" t="s">
        <v>54</v>
      </c>
    </row>
    <row r="4" spans="1:12" x14ac:dyDescent="0.25">
      <c r="A4" s="2" t="s">
        <v>0</v>
      </c>
      <c r="B4" s="3" t="s">
        <v>5</v>
      </c>
      <c r="D4" s="10"/>
      <c r="E4" s="11"/>
      <c r="F4" s="11"/>
      <c r="G4" s="11"/>
      <c r="H4" s="11"/>
      <c r="I4" s="11"/>
      <c r="K4" s="11"/>
    </row>
    <row r="5" spans="1:12" x14ac:dyDescent="0.25">
      <c r="A5" s="4" t="s">
        <v>15</v>
      </c>
      <c r="B5" s="5">
        <v>5450</v>
      </c>
      <c r="D5" s="16"/>
      <c r="E5" s="16"/>
      <c r="F5" s="16"/>
      <c r="G5" s="16"/>
      <c r="H5" s="16"/>
      <c r="I5" s="16"/>
      <c r="K5" s="12">
        <f>+B5-D5-E5-F5-G5-H5-I5</f>
        <v>5450</v>
      </c>
      <c r="L5">
        <v>4</v>
      </c>
    </row>
    <row r="6" spans="1:12" x14ac:dyDescent="0.25">
      <c r="A6" s="4" t="s">
        <v>22</v>
      </c>
      <c r="B6" s="5">
        <v>538975</v>
      </c>
      <c r="D6" s="15"/>
      <c r="E6" s="15"/>
      <c r="F6" s="15"/>
      <c r="G6" s="15"/>
      <c r="H6" s="15"/>
      <c r="I6" s="15"/>
      <c r="K6" s="12">
        <f>+B6-D6-E6-F6-G6-H6-I6</f>
        <v>538975</v>
      </c>
      <c r="L6">
        <v>15</v>
      </c>
    </row>
    <row r="7" spans="1:12" x14ac:dyDescent="0.25">
      <c r="A7" s="4" t="s">
        <v>23</v>
      </c>
      <c r="B7" s="5">
        <v>361396.44</v>
      </c>
      <c r="D7" s="15"/>
      <c r="E7" s="15"/>
      <c r="F7" s="15">
        <v>13500</v>
      </c>
      <c r="G7" s="15"/>
      <c r="H7" s="15"/>
      <c r="I7" s="15"/>
      <c r="K7" s="12">
        <f>+B7-D7-E7-F7-G7-H7-I7</f>
        <v>347896.44</v>
      </c>
      <c r="L7">
        <v>4</v>
      </c>
    </row>
    <row r="8" spans="1:12" x14ac:dyDescent="0.25">
      <c r="A8" s="4" t="s">
        <v>2</v>
      </c>
      <c r="B8" s="5">
        <v>26864.52</v>
      </c>
      <c r="D8" s="15"/>
      <c r="E8" s="15"/>
      <c r="F8" s="15"/>
      <c r="G8" s="15"/>
      <c r="H8" s="15"/>
      <c r="I8" s="15"/>
      <c r="K8" s="12">
        <f>+B8-D8-E8-F8-G8-H8-I8</f>
        <v>26864.52</v>
      </c>
      <c r="L8">
        <v>6</v>
      </c>
    </row>
    <row r="9" spans="1:12" x14ac:dyDescent="0.25">
      <c r="A9" s="4" t="s">
        <v>4</v>
      </c>
      <c r="B9" s="5">
        <v>63218.49</v>
      </c>
      <c r="D9" s="15"/>
      <c r="E9" s="15"/>
      <c r="F9" s="15"/>
      <c r="G9" s="15">
        <v>63218.49</v>
      </c>
      <c r="H9" s="15"/>
      <c r="I9" s="15"/>
      <c r="K9" s="12">
        <f>+B9-D9-E9-F9-G9-H9-I9</f>
        <v>0</v>
      </c>
      <c r="L9">
        <v>10</v>
      </c>
    </row>
    <row r="10" spans="1:12" x14ac:dyDescent="0.25">
      <c r="A10" s="6" t="s">
        <v>14</v>
      </c>
      <c r="B10" s="7">
        <f>SUM(B5:B9)</f>
        <v>995904.45</v>
      </c>
      <c r="D10" s="13">
        <f>SUM(D5:D9)</f>
        <v>0</v>
      </c>
      <c r="E10" s="13">
        <f t="shared" ref="E10:I10" si="0">SUM(E5:E9)</f>
        <v>0</v>
      </c>
      <c r="F10" s="13">
        <f t="shared" si="0"/>
        <v>13500</v>
      </c>
      <c r="G10" s="13">
        <f t="shared" si="0"/>
        <v>63218.49</v>
      </c>
      <c r="H10" s="13">
        <f t="shared" si="0"/>
        <v>0</v>
      </c>
      <c r="I10" s="13">
        <f t="shared" si="0"/>
        <v>0</v>
      </c>
      <c r="K10" s="14">
        <f>SUM(K5:K9)</f>
        <v>919185.96</v>
      </c>
    </row>
    <row r="11" spans="1:12" x14ac:dyDescent="0.25">
      <c r="B11" s="20"/>
      <c r="D11" s="23"/>
      <c r="E11" s="23"/>
      <c r="F11" s="23"/>
      <c r="G11" s="23"/>
      <c r="H11" s="23"/>
      <c r="I11" s="23"/>
      <c r="J11" s="21"/>
      <c r="K11" s="21"/>
      <c r="L11" s="21"/>
    </row>
    <row r="12" spans="1:12" ht="15.75" x14ac:dyDescent="0.25">
      <c r="A12" s="19" t="s">
        <v>44</v>
      </c>
      <c r="B12" s="20"/>
      <c r="D12" s="24"/>
      <c r="E12" s="24"/>
      <c r="F12" s="24"/>
      <c r="G12" s="24"/>
      <c r="H12" s="24"/>
      <c r="I12" s="24"/>
      <c r="J12" s="21"/>
      <c r="K12" s="21"/>
      <c r="L12" s="21"/>
    </row>
    <row r="13" spans="1:12" x14ac:dyDescent="0.25">
      <c r="A13" s="2" t="s">
        <v>0</v>
      </c>
      <c r="B13" s="3" t="s">
        <v>5</v>
      </c>
      <c r="D13" s="10"/>
      <c r="E13" s="11"/>
      <c r="F13" s="11"/>
      <c r="G13" s="11"/>
      <c r="H13" s="11"/>
      <c r="I13" s="11"/>
      <c r="K13" s="11"/>
    </row>
    <row r="14" spans="1:12" x14ac:dyDescent="0.25">
      <c r="A14" s="4" t="s">
        <v>16</v>
      </c>
      <c r="B14" s="5">
        <v>48235.45</v>
      </c>
      <c r="D14" s="15"/>
      <c r="E14" s="15"/>
      <c r="F14" s="15"/>
      <c r="G14" s="15"/>
      <c r="H14" s="15"/>
      <c r="I14" s="15">
        <v>48235.45</v>
      </c>
      <c r="K14" s="12">
        <f>+B14-D14-E14-F14-G14-H14-I14</f>
        <v>0</v>
      </c>
      <c r="L14">
        <v>50</v>
      </c>
    </row>
    <row r="15" spans="1:12" x14ac:dyDescent="0.25">
      <c r="A15" s="4" t="s">
        <v>18</v>
      </c>
      <c r="B15" s="5">
        <v>773368.18</v>
      </c>
      <c r="D15" s="15"/>
      <c r="E15" s="15"/>
      <c r="F15" s="15"/>
      <c r="G15" s="15"/>
      <c r="H15" s="15"/>
      <c r="I15" s="15">
        <v>773368.18</v>
      </c>
      <c r="K15" s="12">
        <f>+B15-D15-E15-F15-G15-H15-I15</f>
        <v>0</v>
      </c>
      <c r="L15">
        <v>50</v>
      </c>
    </row>
    <row r="16" spans="1:12" x14ac:dyDescent="0.25">
      <c r="A16" s="4" t="s">
        <v>31</v>
      </c>
      <c r="B16" s="5">
        <v>480564.47</v>
      </c>
      <c r="D16" s="15"/>
      <c r="E16" s="15"/>
      <c r="F16" s="15"/>
      <c r="G16" s="15"/>
      <c r="H16" s="15">
        <v>379929.43</v>
      </c>
      <c r="I16" s="15">
        <v>100635.04</v>
      </c>
      <c r="K16" s="12">
        <f>+B16-D16-E16-F16-G16-H16-I16</f>
        <v>0</v>
      </c>
      <c r="L16">
        <v>50</v>
      </c>
    </row>
    <row r="17" spans="1:12" x14ac:dyDescent="0.25">
      <c r="A17" s="4" t="s">
        <v>39</v>
      </c>
      <c r="B17" s="5">
        <v>55098.6</v>
      </c>
      <c r="D17" s="15"/>
      <c r="E17" s="15"/>
      <c r="F17" s="15"/>
      <c r="G17" s="15"/>
      <c r="H17" s="15"/>
      <c r="I17" s="15"/>
      <c r="K17" s="12">
        <f>+B17-D17-E17-F17-G17-H17-I17</f>
        <v>55098.6</v>
      </c>
      <c r="L17">
        <v>50</v>
      </c>
    </row>
    <row r="18" spans="1:12" x14ac:dyDescent="0.25">
      <c r="A18" s="6" t="s">
        <v>14</v>
      </c>
      <c r="B18" s="7">
        <f>SUM(B14:B17)</f>
        <v>1357266.7000000002</v>
      </c>
      <c r="D18" s="13">
        <f t="shared" ref="D18:I18" si="1">SUM(D14:D17)</f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379929.43</v>
      </c>
      <c r="I18" s="13">
        <f t="shared" si="1"/>
        <v>922238.67</v>
      </c>
      <c r="K18" s="14">
        <f>SUM(K14:K17)</f>
        <v>55098.6</v>
      </c>
    </row>
    <row r="19" spans="1:12" x14ac:dyDescent="0.25">
      <c r="B19" s="20"/>
      <c r="D19" s="23"/>
      <c r="E19" s="23"/>
      <c r="F19" s="23"/>
      <c r="G19" s="23"/>
      <c r="H19" s="23"/>
      <c r="I19" s="23"/>
      <c r="J19" s="21"/>
      <c r="K19" s="21"/>
      <c r="L19" s="21"/>
    </row>
    <row r="20" spans="1:12" ht="15.75" x14ac:dyDescent="0.25">
      <c r="A20" s="19" t="s">
        <v>51</v>
      </c>
      <c r="B20" s="20"/>
      <c r="D20" s="21"/>
      <c r="E20" s="21"/>
      <c r="F20" s="21"/>
      <c r="G20" s="21"/>
      <c r="H20" s="21"/>
      <c r="I20" s="21"/>
      <c r="J20" s="21"/>
      <c r="K20" s="21"/>
      <c r="L20" s="21"/>
    </row>
    <row r="21" spans="1:12" x14ac:dyDescent="0.25">
      <c r="A21" s="2" t="s">
        <v>0</v>
      </c>
      <c r="B21" s="3" t="s">
        <v>5</v>
      </c>
      <c r="D21" s="10"/>
      <c r="E21" s="11"/>
      <c r="F21" s="11"/>
      <c r="G21" s="11"/>
      <c r="H21" s="11"/>
      <c r="I21" s="11"/>
      <c r="K21" s="11"/>
    </row>
    <row r="22" spans="1:12" x14ac:dyDescent="0.25">
      <c r="A22" s="4" t="s">
        <v>17</v>
      </c>
      <c r="B22" s="5">
        <v>42476.47</v>
      </c>
      <c r="D22" s="15">
        <v>42476.47</v>
      </c>
      <c r="E22" s="15"/>
      <c r="F22" s="15"/>
      <c r="G22" s="15"/>
      <c r="H22" s="15"/>
      <c r="I22" s="15"/>
      <c r="K22" s="12">
        <f>+B22-D22-E22-F22-G22-H22-I22</f>
        <v>0</v>
      </c>
      <c r="L22">
        <v>7</v>
      </c>
    </row>
    <row r="23" spans="1:12" x14ac:dyDescent="0.25">
      <c r="A23" s="6" t="s">
        <v>14</v>
      </c>
      <c r="B23" s="7">
        <f>SUM(B22)</f>
        <v>42476.47</v>
      </c>
      <c r="D23" s="13">
        <f>SUM(D22)</f>
        <v>42476.47</v>
      </c>
      <c r="E23" s="13">
        <f t="shared" ref="E23:I23" si="2">SUM(E22)</f>
        <v>0</v>
      </c>
      <c r="F23" s="13">
        <f t="shared" si="2"/>
        <v>0</v>
      </c>
      <c r="G23" s="13">
        <f t="shared" si="2"/>
        <v>0</v>
      </c>
      <c r="H23" s="13">
        <f t="shared" si="2"/>
        <v>0</v>
      </c>
      <c r="I23" s="13">
        <f t="shared" si="2"/>
        <v>0</v>
      </c>
      <c r="K23" s="14">
        <f>SUM(K22)</f>
        <v>0</v>
      </c>
    </row>
    <row r="24" spans="1:12" x14ac:dyDescent="0.25">
      <c r="B24" s="20"/>
      <c r="D24" s="23"/>
      <c r="E24" s="23"/>
      <c r="F24" s="23"/>
      <c r="G24" s="23"/>
      <c r="H24" s="23"/>
      <c r="I24" s="23"/>
      <c r="J24" s="21"/>
      <c r="K24" s="21"/>
      <c r="L24" s="21"/>
    </row>
    <row r="25" spans="1:12" ht="15.75" x14ac:dyDescent="0.25">
      <c r="A25" s="19" t="s">
        <v>46</v>
      </c>
      <c r="B25" s="20"/>
      <c r="D25" s="24"/>
      <c r="E25" s="24"/>
      <c r="F25" s="24"/>
      <c r="G25" s="24"/>
      <c r="H25" s="24"/>
      <c r="I25" s="24"/>
      <c r="J25" s="21"/>
      <c r="K25" s="21"/>
      <c r="L25" s="21"/>
    </row>
    <row r="26" spans="1:12" x14ac:dyDescent="0.25">
      <c r="A26" s="2" t="s">
        <v>0</v>
      </c>
      <c r="B26" s="3" t="s">
        <v>5</v>
      </c>
      <c r="D26" s="10"/>
      <c r="E26" s="11"/>
      <c r="F26" s="11"/>
      <c r="G26" s="11"/>
      <c r="H26" s="11"/>
      <c r="I26" s="11"/>
      <c r="K26" s="11"/>
    </row>
    <row r="27" spans="1:12" x14ac:dyDescent="0.25">
      <c r="A27" s="4" t="s">
        <v>20</v>
      </c>
      <c r="B27" s="5">
        <v>353.9</v>
      </c>
      <c r="D27" s="15"/>
      <c r="E27" s="15"/>
      <c r="F27" s="15"/>
      <c r="G27" s="15"/>
      <c r="H27" s="15"/>
      <c r="I27" s="15"/>
      <c r="K27" s="12">
        <f t="shared" ref="K27:K38" si="3">+B27-D27-E27-F27-G27-H27-I27</f>
        <v>353.9</v>
      </c>
      <c r="L27">
        <v>5</v>
      </c>
    </row>
    <row r="28" spans="1:12" x14ac:dyDescent="0.25">
      <c r="A28" s="4" t="s">
        <v>21</v>
      </c>
      <c r="B28" s="5">
        <v>2375</v>
      </c>
      <c r="D28" s="15"/>
      <c r="E28" s="15"/>
      <c r="F28" s="15"/>
      <c r="G28" s="15"/>
      <c r="H28" s="15"/>
      <c r="I28" s="15"/>
      <c r="K28" s="12">
        <f t="shared" si="3"/>
        <v>2375</v>
      </c>
      <c r="L28">
        <v>5</v>
      </c>
    </row>
    <row r="29" spans="1:12" x14ac:dyDescent="0.25">
      <c r="A29" s="4" t="s">
        <v>32</v>
      </c>
      <c r="B29" s="5">
        <v>1189.03</v>
      </c>
      <c r="D29" s="15"/>
      <c r="E29" s="15"/>
      <c r="F29" s="15"/>
      <c r="G29" s="15">
        <v>1189.03</v>
      </c>
      <c r="H29" s="15"/>
      <c r="I29" s="15"/>
      <c r="K29" s="12">
        <f t="shared" si="3"/>
        <v>0</v>
      </c>
      <c r="L29">
        <v>50</v>
      </c>
    </row>
    <row r="30" spans="1:12" x14ac:dyDescent="0.25">
      <c r="A30" s="4" t="s">
        <v>34</v>
      </c>
      <c r="B30" s="5">
        <v>22705</v>
      </c>
      <c r="D30" s="15"/>
      <c r="E30" s="15"/>
      <c r="F30" s="15"/>
      <c r="G30" s="15"/>
      <c r="H30" s="15"/>
      <c r="I30" s="15"/>
      <c r="K30" s="12">
        <f t="shared" si="3"/>
        <v>22705</v>
      </c>
      <c r="L30">
        <v>50</v>
      </c>
    </row>
    <row r="31" spans="1:12" x14ac:dyDescent="0.25">
      <c r="A31" s="4" t="s">
        <v>1</v>
      </c>
      <c r="B31" s="5">
        <v>14561</v>
      </c>
      <c r="D31" s="15"/>
      <c r="E31" s="15"/>
      <c r="F31" s="15"/>
      <c r="G31" s="15"/>
      <c r="H31" s="15"/>
      <c r="I31" s="15"/>
      <c r="K31" s="12">
        <f t="shared" si="3"/>
        <v>14561</v>
      </c>
      <c r="L31">
        <v>25</v>
      </c>
    </row>
    <row r="32" spans="1:12" x14ac:dyDescent="0.25">
      <c r="A32" s="4" t="s">
        <v>35</v>
      </c>
      <c r="B32" s="5">
        <v>9398</v>
      </c>
      <c r="D32" s="15"/>
      <c r="E32" s="15"/>
      <c r="F32" s="15"/>
      <c r="G32" s="15"/>
      <c r="H32" s="15"/>
      <c r="I32" s="15"/>
      <c r="K32" s="12">
        <f t="shared" si="3"/>
        <v>9398</v>
      </c>
      <c r="L32">
        <v>25</v>
      </c>
    </row>
    <row r="33" spans="1:12" x14ac:dyDescent="0.25">
      <c r="A33" s="4" t="s">
        <v>37</v>
      </c>
      <c r="B33" s="5">
        <v>54086.5</v>
      </c>
      <c r="D33" s="15"/>
      <c r="E33" s="15"/>
      <c r="F33" s="15"/>
      <c r="G33" s="15"/>
      <c r="H33" s="15"/>
      <c r="I33" s="15"/>
      <c r="K33" s="12">
        <f t="shared" si="3"/>
        <v>54086.5</v>
      </c>
      <c r="L33">
        <v>25</v>
      </c>
    </row>
    <row r="34" spans="1:12" x14ac:dyDescent="0.25">
      <c r="A34" s="4" t="s">
        <v>38</v>
      </c>
      <c r="B34" s="5">
        <v>13932.5</v>
      </c>
      <c r="D34" s="15"/>
      <c r="E34" s="15"/>
      <c r="F34" s="15"/>
      <c r="G34" s="15"/>
      <c r="H34" s="15"/>
      <c r="I34" s="15"/>
      <c r="K34" s="12">
        <f t="shared" si="3"/>
        <v>13932.5</v>
      </c>
      <c r="L34">
        <v>5</v>
      </c>
    </row>
    <row r="35" spans="1:12" x14ac:dyDescent="0.25">
      <c r="A35" s="4" t="s">
        <v>40</v>
      </c>
      <c r="B35" s="5">
        <v>60642.66</v>
      </c>
      <c r="D35" s="15"/>
      <c r="E35" s="15"/>
      <c r="F35" s="15"/>
      <c r="G35" s="15"/>
      <c r="H35" s="15"/>
      <c r="I35" s="15">
        <v>60642.66</v>
      </c>
      <c r="K35" s="12">
        <f t="shared" si="3"/>
        <v>0</v>
      </c>
      <c r="L35">
        <v>3</v>
      </c>
    </row>
    <row r="36" spans="1:12" x14ac:dyDescent="0.25">
      <c r="A36" s="4" t="s">
        <v>41</v>
      </c>
      <c r="B36" s="5">
        <v>194148.85</v>
      </c>
      <c r="D36" s="15"/>
      <c r="E36" s="15"/>
      <c r="F36" s="15"/>
      <c r="G36" s="15"/>
      <c r="H36" s="15"/>
      <c r="I36" s="15"/>
      <c r="K36" s="12">
        <f t="shared" si="3"/>
        <v>194148.85</v>
      </c>
      <c r="L36">
        <v>50</v>
      </c>
    </row>
    <row r="37" spans="1:12" x14ac:dyDescent="0.25">
      <c r="A37" s="4" t="s">
        <v>3</v>
      </c>
      <c r="B37" s="5">
        <v>428964.1</v>
      </c>
      <c r="D37" s="15"/>
      <c r="E37" s="15">
        <v>417135</v>
      </c>
      <c r="F37" s="15"/>
      <c r="G37" s="15"/>
      <c r="H37" s="15"/>
      <c r="I37" s="15"/>
      <c r="K37" s="12">
        <f t="shared" si="3"/>
        <v>11829.099999999977</v>
      </c>
      <c r="L37">
        <v>50</v>
      </c>
    </row>
    <row r="38" spans="1:12" x14ac:dyDescent="0.25">
      <c r="A38" s="4" t="s">
        <v>42</v>
      </c>
      <c r="B38" s="5">
        <v>27750</v>
      </c>
      <c r="D38" s="15"/>
      <c r="E38" s="15"/>
      <c r="F38" s="15"/>
      <c r="G38" s="15"/>
      <c r="H38" s="15"/>
      <c r="I38" s="15"/>
      <c r="K38" s="12">
        <f t="shared" si="3"/>
        <v>27750</v>
      </c>
      <c r="L38">
        <v>5</v>
      </c>
    </row>
    <row r="39" spans="1:12" x14ac:dyDescent="0.25">
      <c r="A39" s="6" t="s">
        <v>14</v>
      </c>
      <c r="B39" s="7">
        <f>SUM(B27:B38)</f>
        <v>830106.54</v>
      </c>
      <c r="D39" s="13">
        <f t="shared" ref="D39:I39" si="4">SUM(D27:D38)</f>
        <v>0</v>
      </c>
      <c r="E39" s="13">
        <f t="shared" si="4"/>
        <v>417135</v>
      </c>
      <c r="F39" s="13">
        <f t="shared" si="4"/>
        <v>0</v>
      </c>
      <c r="G39" s="13">
        <f t="shared" si="4"/>
        <v>1189.03</v>
      </c>
      <c r="H39" s="13">
        <f t="shared" si="4"/>
        <v>0</v>
      </c>
      <c r="I39" s="13">
        <f t="shared" si="4"/>
        <v>60642.66</v>
      </c>
      <c r="K39" s="14">
        <f>SUM(K27:K38)</f>
        <v>351139.85</v>
      </c>
    </row>
    <row r="40" spans="1:12" x14ac:dyDescent="0.25">
      <c r="B40" s="20"/>
      <c r="D40" s="23"/>
      <c r="E40" s="23"/>
      <c r="F40" s="23"/>
      <c r="G40" s="23"/>
      <c r="H40" s="23"/>
      <c r="I40" s="23"/>
      <c r="J40" s="21"/>
      <c r="K40" s="21"/>
      <c r="L40" s="21"/>
    </row>
    <row r="41" spans="1:12" ht="15.75" x14ac:dyDescent="0.25">
      <c r="A41" s="19" t="s">
        <v>52</v>
      </c>
      <c r="B41" s="20"/>
      <c r="D41" s="24"/>
      <c r="E41" s="24"/>
      <c r="F41" s="24"/>
      <c r="G41" s="24"/>
      <c r="H41" s="24"/>
      <c r="I41" s="24"/>
      <c r="J41" s="21"/>
      <c r="K41" s="21"/>
      <c r="L41" s="21"/>
    </row>
    <row r="42" spans="1:12" x14ac:dyDescent="0.25">
      <c r="A42" s="2" t="s">
        <v>0</v>
      </c>
      <c r="B42" s="3" t="s">
        <v>5</v>
      </c>
      <c r="D42" s="10"/>
      <c r="E42" s="11"/>
      <c r="F42" s="11"/>
      <c r="G42" s="11"/>
      <c r="H42" s="11"/>
      <c r="I42" s="11"/>
      <c r="K42" s="11"/>
    </row>
    <row r="43" spans="1:12" x14ac:dyDescent="0.25">
      <c r="A43" s="4" t="s">
        <v>19</v>
      </c>
      <c r="B43" s="5">
        <v>5507.57</v>
      </c>
      <c r="D43" s="15"/>
      <c r="E43" s="15"/>
      <c r="F43" s="15"/>
      <c r="G43" s="15"/>
      <c r="H43" s="15"/>
      <c r="I43" s="15"/>
      <c r="K43" s="12">
        <f t="shared" ref="K43:K51" si="5">+B43-D43-E43-F43-G43-H43-I43</f>
        <v>5507.57</v>
      </c>
      <c r="L43">
        <v>5</v>
      </c>
    </row>
    <row r="44" spans="1:12" x14ac:dyDescent="0.25">
      <c r="A44" s="4" t="s">
        <v>24</v>
      </c>
      <c r="B44" s="5">
        <v>8000</v>
      </c>
      <c r="D44" s="15"/>
      <c r="E44" s="15"/>
      <c r="F44" s="15"/>
      <c r="G44" s="15"/>
      <c r="H44" s="15"/>
      <c r="I44" s="15"/>
      <c r="K44" s="12">
        <f t="shared" si="5"/>
        <v>8000</v>
      </c>
      <c r="L44">
        <v>5</v>
      </c>
    </row>
    <row r="45" spans="1:12" x14ac:dyDescent="0.25">
      <c r="A45" s="4" t="s">
        <v>25</v>
      </c>
      <c r="B45" s="5">
        <v>2685.8</v>
      </c>
      <c r="D45" s="15"/>
      <c r="E45" s="15"/>
      <c r="F45" s="15"/>
      <c r="G45" s="15"/>
      <c r="H45" s="15"/>
      <c r="I45" s="15"/>
      <c r="K45" s="12">
        <f t="shared" si="5"/>
        <v>2685.8</v>
      </c>
      <c r="L45">
        <v>5</v>
      </c>
    </row>
    <row r="46" spans="1:12" x14ac:dyDescent="0.25">
      <c r="A46" s="4" t="s">
        <v>26</v>
      </c>
      <c r="B46" s="5">
        <v>3360</v>
      </c>
      <c r="D46" s="15"/>
      <c r="E46" s="15"/>
      <c r="F46" s="15"/>
      <c r="G46" s="15"/>
      <c r="H46" s="15"/>
      <c r="I46" s="15"/>
      <c r="K46" s="12">
        <f t="shared" si="5"/>
        <v>3360</v>
      </c>
      <c r="L46">
        <v>5</v>
      </c>
    </row>
    <row r="47" spans="1:12" x14ac:dyDescent="0.25">
      <c r="A47" s="4" t="s">
        <v>27</v>
      </c>
      <c r="B47" s="5">
        <v>18753.8</v>
      </c>
      <c r="D47" s="15"/>
      <c r="E47" s="15"/>
      <c r="F47" s="15"/>
      <c r="G47" s="15"/>
      <c r="H47" s="15"/>
      <c r="I47" s="15"/>
      <c r="K47" s="12">
        <f t="shared" si="5"/>
        <v>18753.8</v>
      </c>
      <c r="L47">
        <v>5</v>
      </c>
    </row>
    <row r="48" spans="1:12" x14ac:dyDescent="0.25">
      <c r="A48" s="4" t="s">
        <v>28</v>
      </c>
      <c r="B48" s="5">
        <v>4402.8</v>
      </c>
      <c r="D48" s="15"/>
      <c r="E48" s="15"/>
      <c r="F48" s="15"/>
      <c r="G48" s="15"/>
      <c r="H48" s="15"/>
      <c r="I48" s="15"/>
      <c r="K48" s="12">
        <f t="shared" si="5"/>
        <v>4402.8</v>
      </c>
      <c r="L48">
        <v>5</v>
      </c>
    </row>
    <row r="49" spans="1:12" x14ac:dyDescent="0.25">
      <c r="A49" s="4" t="s">
        <v>29</v>
      </c>
      <c r="B49" s="5">
        <v>2465.5</v>
      </c>
      <c r="D49" s="15"/>
      <c r="E49" s="15"/>
      <c r="F49" s="15"/>
      <c r="G49" s="15"/>
      <c r="H49" s="15"/>
      <c r="I49" s="15"/>
      <c r="K49" s="12">
        <f t="shared" si="5"/>
        <v>2465.5</v>
      </c>
      <c r="L49">
        <v>5</v>
      </c>
    </row>
    <row r="50" spans="1:12" x14ac:dyDescent="0.25">
      <c r="A50" s="4" t="s">
        <v>30</v>
      </c>
      <c r="B50" s="5">
        <v>5244</v>
      </c>
      <c r="D50" s="15"/>
      <c r="E50" s="15"/>
      <c r="F50" s="15"/>
      <c r="G50" s="15"/>
      <c r="H50" s="15"/>
      <c r="I50" s="15"/>
      <c r="K50" s="12">
        <f t="shared" si="5"/>
        <v>5244</v>
      </c>
      <c r="L50">
        <v>5</v>
      </c>
    </row>
    <row r="51" spans="1:12" x14ac:dyDescent="0.25">
      <c r="A51" s="4" t="s">
        <v>36</v>
      </c>
      <c r="B51" s="5">
        <v>16480.36</v>
      </c>
      <c r="D51" s="15"/>
      <c r="E51" s="15"/>
      <c r="F51" s="15"/>
      <c r="G51" s="15"/>
      <c r="H51" s="15"/>
      <c r="I51" s="15"/>
      <c r="K51" s="12">
        <f t="shared" si="5"/>
        <v>16480.36</v>
      </c>
      <c r="L51">
        <v>5</v>
      </c>
    </row>
    <row r="52" spans="1:12" x14ac:dyDescent="0.25">
      <c r="A52" s="6" t="s">
        <v>14</v>
      </c>
      <c r="B52" s="7">
        <f>SUM(B43:B51)</f>
        <v>66899.83</v>
      </c>
      <c r="D52" s="13">
        <f t="shared" ref="D52:I52" si="6">SUM(D43:D51)</f>
        <v>0</v>
      </c>
      <c r="E52" s="13">
        <f t="shared" si="6"/>
        <v>0</v>
      </c>
      <c r="F52" s="13">
        <f t="shared" si="6"/>
        <v>0</v>
      </c>
      <c r="G52" s="13">
        <f t="shared" si="6"/>
        <v>0</v>
      </c>
      <c r="H52" s="13">
        <f t="shared" si="6"/>
        <v>0</v>
      </c>
      <c r="I52" s="14">
        <f t="shared" si="6"/>
        <v>0</v>
      </c>
      <c r="K52" s="14">
        <f>SUM(K43:K51)</f>
        <v>66899.83</v>
      </c>
    </row>
    <row r="53" spans="1:12" x14ac:dyDescent="0.25">
      <c r="B53" s="20"/>
      <c r="D53" s="23"/>
      <c r="E53" s="23"/>
      <c r="F53" s="23"/>
      <c r="G53" s="23"/>
      <c r="H53" s="23"/>
      <c r="I53" s="23"/>
      <c r="J53" s="21"/>
      <c r="K53" s="21"/>
      <c r="L53" s="21"/>
    </row>
    <row r="54" spans="1:12" ht="15.75" x14ac:dyDescent="0.25">
      <c r="A54" s="19" t="s">
        <v>53</v>
      </c>
      <c r="B54" s="20"/>
      <c r="D54" s="24"/>
      <c r="E54" s="24"/>
      <c r="F54" s="24"/>
      <c r="G54" s="24"/>
      <c r="H54" s="24"/>
      <c r="I54" s="24"/>
      <c r="J54" s="21"/>
      <c r="K54" s="21"/>
      <c r="L54" s="21"/>
    </row>
    <row r="55" spans="1:12" x14ac:dyDescent="0.25">
      <c r="A55" s="2" t="s">
        <v>0</v>
      </c>
      <c r="B55" s="3" t="s">
        <v>5</v>
      </c>
      <c r="D55" s="10"/>
      <c r="E55" s="11"/>
      <c r="F55" s="11"/>
      <c r="G55" s="11"/>
      <c r="H55" s="11"/>
      <c r="I55" s="11"/>
      <c r="K55" s="11"/>
    </row>
    <row r="56" spans="1:12" x14ac:dyDescent="0.25">
      <c r="A56" s="4" t="s">
        <v>33</v>
      </c>
      <c r="B56" s="5">
        <v>22080</v>
      </c>
      <c r="D56" s="18"/>
      <c r="E56" s="18"/>
      <c r="F56" s="18"/>
      <c r="G56" s="18"/>
      <c r="H56" s="18"/>
      <c r="I56" s="18"/>
      <c r="K56" s="12">
        <f>+B56-D56-E56-F56-G56-H56-I56</f>
        <v>22080</v>
      </c>
      <c r="L56">
        <v>7</v>
      </c>
    </row>
    <row r="57" spans="1:12" x14ac:dyDescent="0.25">
      <c r="A57" s="6" t="s">
        <v>14</v>
      </c>
      <c r="B57" s="7">
        <f>SUM(B56)</f>
        <v>22080</v>
      </c>
      <c r="D57" s="13">
        <f t="shared" ref="D57:I57" si="7">SUM(D56)</f>
        <v>0</v>
      </c>
      <c r="E57" s="13">
        <f t="shared" si="7"/>
        <v>0</v>
      </c>
      <c r="F57" s="13">
        <f t="shared" si="7"/>
        <v>0</v>
      </c>
      <c r="G57" s="13">
        <f t="shared" si="7"/>
        <v>0</v>
      </c>
      <c r="H57" s="13">
        <f t="shared" si="7"/>
        <v>0</v>
      </c>
      <c r="I57" s="14">
        <f t="shared" si="7"/>
        <v>0</v>
      </c>
      <c r="J57" s="1"/>
      <c r="K57" s="14">
        <f>SUM(K56)</f>
        <v>22080</v>
      </c>
    </row>
    <row r="58" spans="1:12" x14ac:dyDescent="0.25">
      <c r="B58" s="20"/>
      <c r="D58" s="25"/>
      <c r="E58" s="25"/>
      <c r="F58" s="25"/>
      <c r="G58" s="25"/>
      <c r="H58" s="25"/>
      <c r="I58" s="25"/>
      <c r="J58" s="21"/>
      <c r="K58" s="21"/>
      <c r="L58" s="21"/>
    </row>
    <row r="59" spans="1:12" ht="15.75" x14ac:dyDescent="0.25">
      <c r="A59" s="22" t="s">
        <v>45</v>
      </c>
      <c r="B59" s="7">
        <f>B10+B18+B23+B39+B52+B57</f>
        <v>3314733.9900000007</v>
      </c>
      <c r="D59" s="7">
        <f t="shared" ref="D59:I59" si="8">D10+D18+D23+D39+D52+D57</f>
        <v>42476.47</v>
      </c>
      <c r="E59" s="7">
        <f t="shared" si="8"/>
        <v>417135</v>
      </c>
      <c r="F59" s="7">
        <f t="shared" si="8"/>
        <v>13500</v>
      </c>
      <c r="G59" s="7">
        <f t="shared" si="8"/>
        <v>64407.519999999997</v>
      </c>
      <c r="H59" s="7">
        <f t="shared" si="8"/>
        <v>379929.43</v>
      </c>
      <c r="I59" s="7">
        <f t="shared" si="8"/>
        <v>982881.33000000007</v>
      </c>
      <c r="K59" s="7">
        <f>K10+K18+K23+K39+K52+K57</f>
        <v>1414404.24</v>
      </c>
    </row>
    <row r="60" spans="1:12" ht="15.75" thickBot="1" x14ac:dyDescent="0.3"/>
    <row r="61" spans="1:12" x14ac:dyDescent="0.25">
      <c r="A61" s="26" t="s">
        <v>47</v>
      </c>
      <c r="B61" s="27">
        <f>I59+G59</f>
        <v>1047288.8500000001</v>
      </c>
    </row>
    <row r="62" spans="1:12" x14ac:dyDescent="0.25">
      <c r="A62" s="28" t="s">
        <v>48</v>
      </c>
      <c r="B62" s="29">
        <f>E59+H59+D59</f>
        <v>839540.89999999991</v>
      </c>
    </row>
    <row r="63" spans="1:12" x14ac:dyDescent="0.25">
      <c r="A63" s="28" t="s">
        <v>6</v>
      </c>
      <c r="B63" s="29">
        <f>F59</f>
        <v>13500</v>
      </c>
    </row>
    <row r="64" spans="1:12" x14ac:dyDescent="0.25">
      <c r="A64" s="28" t="s">
        <v>49</v>
      </c>
      <c r="B64" s="29">
        <f>K59</f>
        <v>1414404.24</v>
      </c>
    </row>
    <row r="65" spans="1:2" ht="15.75" thickBot="1" x14ac:dyDescent="0.3">
      <c r="A65" s="30"/>
      <c r="B65" s="31">
        <f>SUM(B61:B64)</f>
        <v>3314733.99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Hereford &amp; Worcester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Zoe</dc:creator>
  <cp:lastModifiedBy>Martin, Zoe</cp:lastModifiedBy>
  <dcterms:created xsi:type="dcterms:W3CDTF">2026-01-29T11:56:37Z</dcterms:created>
  <dcterms:modified xsi:type="dcterms:W3CDTF">2026-02-03T11:23:01Z</dcterms:modified>
</cp:coreProperties>
</file>