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5-26\FOI\Capital Financing\"/>
    </mc:Choice>
  </mc:AlternateContent>
  <xr:revisionPtr revIDLastSave="0" documentId="13_ncr:1_{F05FD9CD-0115-4305-BE4A-DC0585BC3C78}" xr6:coauthVersionLast="47" xr6:coauthVersionMax="47" xr10:uidLastSave="{00000000-0000-0000-0000-000000000000}"/>
  <bookViews>
    <workbookView xWindow="28680" yWindow="-120" windowWidth="29040" windowHeight="15720" xr2:uid="{302D9E34-4F03-484F-8F4B-D27AF7857B3B}"/>
  </bookViews>
  <sheets>
    <sheet name="FINANCING" sheetId="1" r:id="rId1"/>
    <sheet name="SOA" sheetId="2" r:id="rId2"/>
  </sheets>
  <externalReferences>
    <externalReference r:id="rId3"/>
  </externalReferences>
  <definedNames>
    <definedName name="_xlnm._FilterDatabase" localSheetId="0" hidden="1">FINANCING!$A$4:$L$57</definedName>
    <definedName name="_xlnm.Print_Area" localSheetId="0">FINANCING!$A$2:$L$57</definedName>
    <definedName name="_xlnm.Print_Titles" localSheetId="0">FINANCING!#REF!</definedName>
    <definedName name="xlvar.ACTLDG" localSheetId="0">"21CAA"</definedName>
    <definedName name="xlvar.BUDLDG" localSheetId="0">"CBLIVE"</definedName>
    <definedName name="xlvar.FROM" localSheetId="0">"1"</definedName>
    <definedName name="xlvar.TO" localSheetId="0">"13"</definedName>
    <definedName name="zzXLOne.ORIGINALDEFNSHEET" localSheetId="0">"\\fs-finance\t1\fin1\rel119\ci\software\custom\rts\Excel\CAPITAL\Capital Outturn Report V1.xlsDesign"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57" i="1"/>
  <c r="E57" i="1"/>
  <c r="G57" i="1"/>
  <c r="H57" i="1"/>
  <c r="E48" i="1"/>
  <c r="G48" i="1"/>
  <c r="H48" i="1"/>
  <c r="E38" i="1"/>
  <c r="F38" i="1"/>
  <c r="G38" i="1"/>
  <c r="H38" i="1"/>
  <c r="D38" i="1"/>
  <c r="H18" i="1"/>
  <c r="G18" i="1"/>
  <c r="E18" i="1"/>
  <c r="D18" i="1"/>
  <c r="B47" i="1" l="1"/>
  <c r="B37" i="1"/>
  <c r="J37" i="1" s="1"/>
  <c r="B36" i="1"/>
  <c r="J36" i="1" s="1"/>
  <c r="B46" i="1"/>
  <c r="B56" i="1"/>
  <c r="B55" i="1"/>
  <c r="J55" i="1" s="1"/>
  <c r="B54" i="1"/>
  <c r="B53" i="1"/>
  <c r="B45" i="1"/>
  <c r="F45" i="1" s="1"/>
  <c r="B35" i="1"/>
  <c r="J35" i="1" s="1"/>
  <c r="B34" i="1"/>
  <c r="J34" i="1" s="1"/>
  <c r="B33" i="1"/>
  <c r="J33" i="1" s="1"/>
  <c r="B32" i="1"/>
  <c r="J32" i="1" s="1"/>
  <c r="B31" i="1"/>
  <c r="J31" i="1" s="1"/>
  <c r="B30" i="1"/>
  <c r="J30" i="1" s="1"/>
  <c r="B52" i="1"/>
  <c r="B29" i="1"/>
  <c r="J29" i="1" s="1"/>
  <c r="B28" i="1"/>
  <c r="B44" i="1"/>
  <c r="F44" i="1" s="1"/>
  <c r="B43" i="1"/>
  <c r="B42" i="1"/>
  <c r="H24" i="1"/>
  <c r="G24" i="1"/>
  <c r="B23" i="1"/>
  <c r="E22" i="1"/>
  <c r="B22" i="1"/>
  <c r="B17" i="1"/>
  <c r="J17" i="1" s="1"/>
  <c r="B16" i="1"/>
  <c r="F16" i="1" s="1"/>
  <c r="B15" i="1"/>
  <c r="J15" i="1" s="1"/>
  <c r="B14" i="1"/>
  <c r="H10" i="1"/>
  <c r="G10" i="1"/>
  <c r="E10" i="1"/>
  <c r="D10" i="1"/>
  <c r="B9" i="1"/>
  <c r="B8" i="1"/>
  <c r="B7" i="1"/>
  <c r="J7" i="1" s="1"/>
  <c r="B6" i="1"/>
  <c r="J6" i="1" s="1"/>
  <c r="B5" i="1"/>
  <c r="G59" i="1" l="1"/>
  <c r="B48" i="1"/>
  <c r="H59" i="1"/>
  <c r="E59" i="1"/>
  <c r="B18" i="1"/>
  <c r="J28" i="1"/>
  <c r="J38" i="1" s="1"/>
  <c r="B38" i="1"/>
  <c r="J52" i="1"/>
  <c r="B57" i="1"/>
  <c r="J5" i="1"/>
  <c r="B10" i="1"/>
  <c r="B59" i="1" s="1"/>
  <c r="B24" i="1"/>
  <c r="J8" i="1"/>
  <c r="E24" i="1"/>
  <c r="J14" i="1"/>
  <c r="F18" i="1"/>
  <c r="J45" i="1"/>
  <c r="J16" i="1"/>
  <c r="J44" i="1"/>
  <c r="F42" i="1"/>
  <c r="F54" i="1"/>
  <c r="J54" i="1" s="1"/>
  <c r="F9" i="1"/>
  <c r="F53" i="1"/>
  <c r="F47" i="1"/>
  <c r="J47" i="1" s="1"/>
  <c r="F23" i="1"/>
  <c r="F43" i="1"/>
  <c r="J43" i="1" s="1"/>
  <c r="F46" i="1"/>
  <c r="J46" i="1" s="1"/>
  <c r="D22" i="1"/>
  <c r="F56" i="1"/>
  <c r="J56" i="1" s="1"/>
  <c r="J53" i="1" l="1"/>
  <c r="J57" i="1" s="1"/>
  <c r="F57" i="1"/>
  <c r="J42" i="1"/>
  <c r="J48" i="1" s="1"/>
  <c r="F48" i="1"/>
  <c r="J9" i="1"/>
  <c r="J22" i="1"/>
  <c r="J23" i="1"/>
  <c r="J18" i="1"/>
  <c r="F10" i="1"/>
  <c r="F24" i="1"/>
  <c r="D24" i="1"/>
  <c r="D59" i="1" s="1"/>
  <c r="F59" i="1" l="1"/>
  <c r="B61" i="1"/>
  <c r="J24" i="1"/>
  <c r="J10" i="1"/>
  <c r="J59" i="1" s="1"/>
  <c r="B64" i="1" l="1"/>
  <c r="B65" i="1" l="1"/>
</calcChain>
</file>

<file path=xl/sharedStrings.xml><?xml version="1.0" encoding="utf-8"?>
<sst xmlns="http://schemas.openxmlformats.org/spreadsheetml/2006/main" count="69" uniqueCount="55">
  <si>
    <t>RCCO</t>
  </si>
  <si>
    <t>Grants</t>
  </si>
  <si>
    <t>Total</t>
  </si>
  <si>
    <t>247 - ICT Strategy Cloud Services</t>
  </si>
  <si>
    <t>248 - ICT Strategy Sharepoint</t>
  </si>
  <si>
    <t>249 - ICT Strategy Professional Services</t>
  </si>
  <si>
    <t>253 - Eardisley Rear Extension</t>
  </si>
  <si>
    <t>254 - Leintwardine Rear Extension</t>
  </si>
  <si>
    <t>264 - Ladders</t>
  </si>
  <si>
    <t>268 - Defford - Shower Block</t>
  </si>
  <si>
    <t>275 - Operational Logistics Doors and Gates</t>
  </si>
  <si>
    <t>276 - Pershore Re Roof and Guttering</t>
  </si>
  <si>
    <t>277 - Peterchurch STF Pallet Storage</t>
  </si>
  <si>
    <t>301 - Droitwich Rear Yard Tarmac</t>
  </si>
  <si>
    <t>304 - Tenbury Rear Yard</t>
  </si>
  <si>
    <t>310 - ICCS FireWall</t>
  </si>
  <si>
    <t>311 - Thermal Imaging Cameras</t>
  </si>
  <si>
    <t>314 - CSU Hardware</t>
  </si>
  <si>
    <t>315 - Stretchers</t>
  </si>
  <si>
    <t>316 - Helmets</t>
  </si>
  <si>
    <t>317 - Laptops Community Fire Safety</t>
  </si>
  <si>
    <t>323 - Eardisley Roof</t>
  </si>
  <si>
    <t>325 - Bromyard Roof</t>
  </si>
  <si>
    <t>353 - Remote Training</t>
  </si>
  <si>
    <t>Sub-Total</t>
  </si>
  <si>
    <t>Capital Financing 2020/21</t>
  </si>
  <si>
    <t>RCCO Equipment Reserve</t>
  </si>
  <si>
    <t>RCCO Broadway Reserve</t>
  </si>
  <si>
    <t>Capital Receipts</t>
  </si>
  <si>
    <t>Net Borrowing</t>
  </si>
  <si>
    <t>MRP Period</t>
  </si>
  <si>
    <t>Scheme</t>
  </si>
  <si>
    <t>TO FINANCE</t>
  </si>
  <si>
    <t>CAPREP: 100 - Vehicles</t>
  </si>
  <si>
    <t>CAPREP: 200 - Major Building</t>
  </si>
  <si>
    <t>CAPREP: 300 - Major Equipment</t>
  </si>
  <si>
    <t xml:space="preserve">CAPREP: 400 - Minor Schemes </t>
  </si>
  <si>
    <t>Grand Total</t>
  </si>
  <si>
    <t>RCCO - including Reserves</t>
  </si>
  <si>
    <t>Cap Grants</t>
  </si>
  <si>
    <t>Cap Rcpts</t>
  </si>
  <si>
    <t>Net Borrow</t>
  </si>
  <si>
    <t>149 - Command Support Unit</t>
  </si>
  <si>
    <t>284 - Pumps 19-20</t>
  </si>
  <si>
    <t>291 - Water Rescue Vehicle (3) 20-21</t>
  </si>
  <si>
    <t>292 - Rope RescueVehicle(1) 20-21</t>
  </si>
  <si>
    <t>332 - Van-Spec 20-21</t>
  </si>
  <si>
    <t>156 - Redditch FS Prelims</t>
  </si>
  <si>
    <t>240 - Wyre Forest Hub</t>
  </si>
  <si>
    <t>283 - Broadway FS Prelims</t>
  </si>
  <si>
    <t>282 - Hereford Prelims Holmer Road</t>
  </si>
  <si>
    <t>280 - Mobile Data Terminal Replacement</t>
  </si>
  <si>
    <t>331 - Fire Control</t>
  </si>
  <si>
    <t>CAPREP: 500 - Minor Schemes IT</t>
  </si>
  <si>
    <t>CAPREP: 600 - Minor Schemes -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</si>
</sst>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1" formatCode="\ #,##0.00_-;\-\ #,##0.0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8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wrapText="1"/>
    </xf>
    <xf numFmtId="0" fontId="5" fillId="0" borderId="0" xfId="0" applyFont="1"/>
    <xf numFmtId="41" fontId="2" fillId="0" borderId="0" xfId="0" applyNumberFormat="1" applyFont="1" applyAlignment="1">
      <alignment horizontal="left"/>
    </xf>
    <xf numFmtId="41" fontId="4" fillId="0" borderId="0" xfId="0" applyNumberFormat="1" applyFont="1" applyAlignment="1">
      <alignment horizontal="left"/>
    </xf>
    <xf numFmtId="41" fontId="0" fillId="0" borderId="0" xfId="0" applyNumberFormat="1"/>
    <xf numFmtId="2" fontId="0" fillId="0" borderId="0" xfId="0" applyNumberFormat="1"/>
    <xf numFmtId="0" fontId="6" fillId="0" borderId="0" xfId="2" applyFont="1"/>
    <xf numFmtId="171" fontId="4" fillId="3" borderId="2" xfId="2" applyNumberFormat="1" applyFont="1" applyFill="1" applyBorder="1" applyAlignment="1">
      <alignment horizontal="center"/>
    </xf>
    <xf numFmtId="171" fontId="4" fillId="3" borderId="2" xfId="0" applyNumberFormat="1" applyFont="1" applyFill="1" applyBorder="1"/>
    <xf numFmtId="0" fontId="4" fillId="3" borderId="1" xfId="2" applyFont="1" applyFill="1" applyBorder="1" applyAlignment="1">
      <alignment horizontal="center"/>
    </xf>
    <xf numFmtId="0" fontId="4" fillId="3" borderId="1" xfId="0" applyFont="1" applyFill="1" applyBorder="1"/>
    <xf numFmtId="41" fontId="2" fillId="0" borderId="3" xfId="0" applyNumberFormat="1" applyFont="1" applyBorder="1" applyAlignment="1">
      <alignment horizontal="left"/>
    </xf>
    <xf numFmtId="41" fontId="4" fillId="3" borderId="2" xfId="0" applyNumberFormat="1" applyFont="1" applyFill="1" applyBorder="1" applyAlignment="1">
      <alignment horizontal="center"/>
    </xf>
    <xf numFmtId="41" fontId="4" fillId="3" borderId="2" xfId="0" applyNumberFormat="1" applyFont="1" applyFill="1" applyBorder="1"/>
    <xf numFmtId="0" fontId="3" fillId="3" borderId="2" xfId="0" applyFont="1" applyFill="1" applyBorder="1"/>
    <xf numFmtId="41" fontId="4" fillId="4" borderId="4" xfId="0" applyNumberFormat="1" applyFont="1" applyFill="1" applyBorder="1"/>
    <xf numFmtId="171" fontId="4" fillId="4" borderId="5" xfId="0" applyNumberFormat="1" applyFont="1" applyFill="1" applyBorder="1"/>
    <xf numFmtId="41" fontId="4" fillId="4" borderId="6" xfId="0" applyNumberFormat="1" applyFont="1" applyFill="1" applyBorder="1"/>
    <xf numFmtId="171" fontId="4" fillId="4" borderId="7" xfId="0" applyNumberFormat="1" applyFont="1" applyFill="1" applyBorder="1"/>
    <xf numFmtId="41" fontId="4" fillId="4" borderId="8" xfId="0" applyNumberFormat="1" applyFont="1" applyFill="1" applyBorder="1"/>
    <xf numFmtId="171" fontId="4" fillId="4" borderId="9" xfId="0" applyNumberFormat="1" applyFont="1" applyFill="1" applyBorder="1"/>
    <xf numFmtId="171" fontId="4" fillId="3" borderId="2" xfId="0" applyNumberFormat="1" applyFont="1" applyFill="1" applyBorder="1" applyAlignment="1">
      <alignment horizontal="right"/>
    </xf>
  </cellXfs>
  <cellStyles count="3">
    <cellStyle name="Normal" xfId="0" builtinId="0"/>
    <cellStyle name="Normal 2" xfId="1" xr:uid="{0C40968C-A7B2-4725-9A37-620F2FA23F6E}"/>
    <cellStyle name="Normal 3" xfId="2" xr:uid="{C9FAD202-E3EE-4A42-AC1A-947759829E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96114</xdr:colOff>
      <xdr:row>29</xdr:row>
      <xdr:rowOff>76866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087CB0-7C31-BE1A-1178-B7DF17A7C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92114" cy="47726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Martin\AppData\Local\Microsoft\Olk\Attachments\ooa-a5206aa9-6a0b-4030-92a7-cd8759a35125\6628e019646a9f1dfd37ddf935e7ac807f9c643b58336e594e745c9dc71fb307\2020-21%20Cap%20Out%20v2corrected.xlsx" TargetMode="External"/><Relationship Id="rId1" Type="http://schemas.openxmlformats.org/officeDocument/2006/relationships/externalLinkPath" Target="file:///C:\Users\ZMartin\AppData\Local\Microsoft\Olk\Attachments\ooa-a5206aa9-6a0b-4030-92a7-cd8759a35125\6628e019646a9f1dfd37ddf935e7ac807f9c643b58336e594e745c9dc71fb307\2020-21%20Cap%20Out%20v2correc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SIGNReport"/>
      <sheetName val="INTERIM"/>
      <sheetName val="FRA Appendix 4"/>
      <sheetName val="FINANCING"/>
      <sheetName val="New Year Reconciliation"/>
      <sheetName val="_defntmp_"/>
    </sheetNames>
    <sheetDataSet>
      <sheetData sheetId="0" refreshError="1"/>
      <sheetData sheetId="1" refreshError="1"/>
      <sheetData sheetId="2">
        <row r="8">
          <cell r="I8">
            <v>4676.83</v>
          </cell>
        </row>
        <row r="9">
          <cell r="I9">
            <v>13171.54</v>
          </cell>
        </row>
        <row r="13">
          <cell r="I13">
            <v>226481.24</v>
          </cell>
        </row>
        <row r="14">
          <cell r="I14">
            <v>75999.78</v>
          </cell>
        </row>
        <row r="15">
          <cell r="I15">
            <v>120023.7</v>
          </cell>
        </row>
        <row r="20">
          <cell r="I20">
            <v>29695.75</v>
          </cell>
        </row>
        <row r="21">
          <cell r="I21">
            <v>153419.76</v>
          </cell>
        </row>
        <row r="22">
          <cell r="I22">
            <v>9600</v>
          </cell>
        </row>
        <row r="23">
          <cell r="I23">
            <v>18952</v>
          </cell>
        </row>
        <row r="28">
          <cell r="I28">
            <v>1190.03</v>
          </cell>
        </row>
        <row r="29">
          <cell r="I29">
            <v>26558</v>
          </cell>
        </row>
        <row r="37">
          <cell r="I37">
            <v>8210.69</v>
          </cell>
        </row>
        <row r="38">
          <cell r="I38">
            <v>30000</v>
          </cell>
        </row>
        <row r="39">
          <cell r="I39">
            <v>28440.27</v>
          </cell>
        </row>
        <row r="41">
          <cell r="I41">
            <v>4876.2</v>
          </cell>
        </row>
        <row r="42">
          <cell r="I42">
            <v>5200</v>
          </cell>
        </row>
        <row r="43">
          <cell r="I43">
            <v>24243.42</v>
          </cell>
        </row>
        <row r="44">
          <cell r="I44">
            <v>5256.63</v>
          </cell>
        </row>
        <row r="48">
          <cell r="I48">
            <v>33240.559999999998</v>
          </cell>
        </row>
        <row r="49">
          <cell r="I49">
            <v>2625.23</v>
          </cell>
        </row>
        <row r="50">
          <cell r="I50">
            <v>6051.5</v>
          </cell>
        </row>
        <row r="51">
          <cell r="I51">
            <v>15445</v>
          </cell>
        </row>
        <row r="54">
          <cell r="I54">
            <v>4830</v>
          </cell>
        </row>
        <row r="57">
          <cell r="I57">
            <v>20253.830000000002</v>
          </cell>
        </row>
        <row r="58">
          <cell r="I58">
            <v>53726</v>
          </cell>
        </row>
        <row r="61">
          <cell r="I61">
            <v>1620</v>
          </cell>
        </row>
        <row r="62">
          <cell r="I62">
            <v>21140.95</v>
          </cell>
        </row>
        <row r="63">
          <cell r="I63">
            <v>19850.13</v>
          </cell>
        </row>
        <row r="64">
          <cell r="I64">
            <v>44972</v>
          </cell>
        </row>
        <row r="70">
          <cell r="I70">
            <v>15852.91</v>
          </cell>
        </row>
        <row r="72">
          <cell r="I72">
            <v>18595</v>
          </cell>
        </row>
        <row r="77">
          <cell r="I77">
            <v>53859.1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B874-103C-453E-B911-55D23806BD1E}">
  <sheetPr>
    <pageSetUpPr fitToPage="1"/>
  </sheetPr>
  <dimension ref="A1:L65"/>
  <sheetViews>
    <sheetView showGridLines="0"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R26" sqref="R26"/>
    </sheetView>
  </sheetViews>
  <sheetFormatPr defaultRowHeight="12.75" x14ac:dyDescent="0.2"/>
  <cols>
    <col min="1" max="1" width="35.7109375" customWidth="1"/>
    <col min="2" max="2" width="12.85546875" style="9" bestFit="1" customWidth="1"/>
    <col min="3" max="3" width="3.7109375" style="9" customWidth="1"/>
    <col min="4" max="4" width="14.42578125" style="9" customWidth="1"/>
    <col min="5" max="5" width="12.85546875" style="9" customWidth="1"/>
    <col min="6" max="8" width="12" style="9" bestFit="1" customWidth="1"/>
    <col min="9" max="9" width="3.7109375" style="9" customWidth="1"/>
    <col min="10" max="10" width="12.85546875" style="9" bestFit="1" customWidth="1"/>
    <col min="11" max="11" width="4.42578125" customWidth="1"/>
    <col min="12" max="12" width="8.28515625" customWidth="1"/>
    <col min="13" max="43" width="4.42578125" customWidth="1"/>
  </cols>
  <sheetData>
    <row r="1" spans="1:12" ht="26.25" x14ac:dyDescent="0.4">
      <c r="A1" s="11" t="s">
        <v>25</v>
      </c>
    </row>
    <row r="2" spans="1:12" s="4" customFormat="1" ht="13.5" customHeight="1" x14ac:dyDescent="0.2">
      <c r="A2" s="2"/>
      <c r="B2" s="3"/>
      <c r="C2" s="3"/>
      <c r="D2" s="3"/>
      <c r="E2" s="3"/>
      <c r="G2" s="3"/>
      <c r="H2" s="3"/>
      <c r="I2" s="3"/>
      <c r="J2" s="3"/>
    </row>
    <row r="3" spans="1:12" s="4" customFormat="1" ht="39" customHeight="1" x14ac:dyDescent="0.25">
      <c r="A3" s="6" t="s">
        <v>33</v>
      </c>
      <c r="B3" s="5"/>
      <c r="C3" s="5"/>
      <c r="D3" s="5" t="s">
        <v>26</v>
      </c>
      <c r="E3" s="5" t="s">
        <v>27</v>
      </c>
      <c r="F3" s="5" t="s">
        <v>0</v>
      </c>
      <c r="G3" s="5" t="s">
        <v>1</v>
      </c>
      <c r="H3" s="5" t="s">
        <v>28</v>
      </c>
      <c r="I3" s="5"/>
      <c r="J3" s="5" t="s">
        <v>29</v>
      </c>
      <c r="K3" s="5"/>
      <c r="L3" s="5" t="s">
        <v>30</v>
      </c>
    </row>
    <row r="4" spans="1:12" ht="15.75" x14ac:dyDescent="0.25">
      <c r="A4" s="14" t="s">
        <v>31</v>
      </c>
      <c r="B4" s="12" t="s">
        <v>32</v>
      </c>
      <c r="C4" s="6"/>
      <c r="D4" s="17"/>
      <c r="E4" s="17"/>
      <c r="F4" s="17"/>
      <c r="G4" s="17"/>
      <c r="H4" s="17"/>
      <c r="I4" s="6"/>
      <c r="J4" s="17"/>
    </row>
    <row r="5" spans="1:12" x14ac:dyDescent="0.2">
      <c r="A5" s="7" t="s">
        <v>42</v>
      </c>
      <c r="B5" s="16">
        <f>+'[1]FRA Appendix 4'!I8</f>
        <v>4676.83</v>
      </c>
      <c r="C5" s="7"/>
      <c r="D5" s="16"/>
      <c r="E5" s="16"/>
      <c r="F5" s="16"/>
      <c r="G5" s="16"/>
      <c r="H5" s="16"/>
      <c r="I5" s="7"/>
      <c r="J5" s="16">
        <f>+B5-D5-F5-G5-H5-I5-E5</f>
        <v>4676.83</v>
      </c>
      <c r="L5">
        <v>15</v>
      </c>
    </row>
    <row r="6" spans="1:12" x14ac:dyDescent="0.2">
      <c r="A6" s="7" t="s">
        <v>43</v>
      </c>
      <c r="B6" s="16">
        <f>+'[1]FRA Appendix 4'!I9</f>
        <v>13171.54</v>
      </c>
      <c r="C6" s="7"/>
      <c r="D6" s="16"/>
      <c r="E6" s="16"/>
      <c r="F6" s="16"/>
      <c r="G6" s="16"/>
      <c r="H6" s="16"/>
      <c r="I6" s="7"/>
      <c r="J6" s="16">
        <f t="shared" ref="J6:J9" si="0">+B6-D6-F6-G6-H6-I6-E6</f>
        <v>13171.54</v>
      </c>
      <c r="L6">
        <v>15</v>
      </c>
    </row>
    <row r="7" spans="1:12" x14ac:dyDescent="0.2">
      <c r="A7" s="7" t="s">
        <v>44</v>
      </c>
      <c r="B7" s="16">
        <f>+'[1]FRA Appendix 4'!I13</f>
        <v>226481.24</v>
      </c>
      <c r="C7" s="7"/>
      <c r="D7" s="16"/>
      <c r="E7" s="16"/>
      <c r="F7" s="16"/>
      <c r="G7" s="16"/>
      <c r="H7" s="16"/>
      <c r="I7" s="7"/>
      <c r="J7" s="16">
        <f t="shared" si="0"/>
        <v>226481.24</v>
      </c>
      <c r="L7">
        <v>10</v>
      </c>
    </row>
    <row r="8" spans="1:12" x14ac:dyDescent="0.2">
      <c r="A8" s="7" t="s">
        <v>45</v>
      </c>
      <c r="B8" s="16">
        <f>+'[1]FRA Appendix 4'!I14</f>
        <v>75999.78</v>
      </c>
      <c r="C8" s="7"/>
      <c r="D8" s="16"/>
      <c r="E8" s="16"/>
      <c r="F8" s="16"/>
      <c r="G8" s="16"/>
      <c r="H8" s="16"/>
      <c r="I8" s="7"/>
      <c r="J8" s="16">
        <f t="shared" si="0"/>
        <v>75999.78</v>
      </c>
      <c r="L8">
        <v>10</v>
      </c>
    </row>
    <row r="9" spans="1:12" x14ac:dyDescent="0.2">
      <c r="A9" s="7" t="s">
        <v>46</v>
      </c>
      <c r="B9" s="16">
        <f>+'[1]FRA Appendix 4'!I15</f>
        <v>120023.7</v>
      </c>
      <c r="C9" s="7"/>
      <c r="D9" s="16"/>
      <c r="E9" s="16"/>
      <c r="F9" s="16">
        <f>+B9</f>
        <v>120023.7</v>
      </c>
      <c r="G9" s="16"/>
      <c r="H9" s="16"/>
      <c r="I9" s="7"/>
      <c r="J9" s="16">
        <f t="shared" si="0"/>
        <v>0</v>
      </c>
      <c r="L9">
        <v>7</v>
      </c>
    </row>
    <row r="10" spans="1:12" x14ac:dyDescent="0.2">
      <c r="A10" s="15" t="s">
        <v>2</v>
      </c>
      <c r="B10" s="13">
        <f>SUM(B5:B9)</f>
        <v>440353.09</v>
      </c>
      <c r="C10" s="8"/>
      <c r="D10" s="18">
        <f>SUM(D5:D9)</f>
        <v>0</v>
      </c>
      <c r="E10" s="18">
        <f>SUM(E5:E9)</f>
        <v>0</v>
      </c>
      <c r="F10" s="18">
        <f>SUM(F5:F9)</f>
        <v>120023.7</v>
      </c>
      <c r="G10" s="18">
        <f>SUM(G5:G9)</f>
        <v>0</v>
      </c>
      <c r="H10" s="18">
        <f>SUM(H5:H9)</f>
        <v>0</v>
      </c>
      <c r="I10" s="8"/>
      <c r="J10" s="18">
        <f>SUM(J5:J9)</f>
        <v>320329.39</v>
      </c>
    </row>
    <row r="11" spans="1:12" x14ac:dyDescent="0.2">
      <c r="A11" s="1"/>
      <c r="B11"/>
      <c r="C11"/>
      <c r="D11"/>
      <c r="E11"/>
      <c r="F11"/>
      <c r="G11"/>
      <c r="H11"/>
      <c r="I11"/>
      <c r="J11"/>
    </row>
    <row r="12" spans="1:12" ht="15.75" x14ac:dyDescent="0.25">
      <c r="A12" s="6" t="s">
        <v>34</v>
      </c>
      <c r="B12" s="6"/>
      <c r="C12" s="6"/>
      <c r="D12" s="6"/>
      <c r="E12" s="6"/>
      <c r="F12" s="6"/>
      <c r="G12" s="6"/>
      <c r="H12" s="6"/>
      <c r="I12" s="6"/>
      <c r="J12" s="6"/>
    </row>
    <row r="13" spans="1:12" ht="15.75" x14ac:dyDescent="0.25">
      <c r="A13" s="14" t="s">
        <v>31</v>
      </c>
      <c r="B13" s="12" t="s">
        <v>32</v>
      </c>
      <c r="C13" s="6"/>
      <c r="D13" s="17"/>
      <c r="E13" s="17"/>
      <c r="F13" s="17"/>
      <c r="G13" s="17"/>
      <c r="H13" s="17"/>
      <c r="I13" s="6"/>
      <c r="J13" s="17"/>
    </row>
    <row r="14" spans="1:12" ht="13.5" customHeight="1" x14ac:dyDescent="0.2">
      <c r="A14" s="7" t="s">
        <v>47</v>
      </c>
      <c r="B14" s="16">
        <f>+'[1]FRA Appendix 4'!I20</f>
        <v>29695.75</v>
      </c>
      <c r="C14" s="7"/>
      <c r="D14" s="16"/>
      <c r="E14" s="16"/>
      <c r="F14" s="16"/>
      <c r="G14" s="16"/>
      <c r="H14" s="16"/>
      <c r="I14" s="7"/>
      <c r="J14" s="16">
        <f t="shared" ref="J14:J17" si="1">+B14-D14-F14-G14-H14-I14-E14</f>
        <v>29695.75</v>
      </c>
      <c r="L14">
        <v>50</v>
      </c>
    </row>
    <row r="15" spans="1:12" ht="13.5" customHeight="1" x14ac:dyDescent="0.2">
      <c r="A15" s="7" t="s">
        <v>48</v>
      </c>
      <c r="B15" s="16">
        <f>+'[1]FRA Appendix 4'!I21</f>
        <v>153419.76</v>
      </c>
      <c r="C15" s="7"/>
      <c r="D15" s="16"/>
      <c r="E15" s="16"/>
      <c r="F15" s="16"/>
      <c r="G15" s="16"/>
      <c r="H15" s="16"/>
      <c r="I15" s="7"/>
      <c r="J15" s="16">
        <f t="shared" si="1"/>
        <v>153419.76</v>
      </c>
      <c r="L15">
        <v>50</v>
      </c>
    </row>
    <row r="16" spans="1:12" ht="13.5" customHeight="1" x14ac:dyDescent="0.2">
      <c r="A16" s="7" t="s">
        <v>50</v>
      </c>
      <c r="B16" s="16">
        <f>+'[1]FRA Appendix 4'!I22</f>
        <v>9600</v>
      </c>
      <c r="C16" s="7"/>
      <c r="D16" s="16"/>
      <c r="E16" s="16"/>
      <c r="F16" s="16">
        <f>+B16</f>
        <v>9600</v>
      </c>
      <c r="G16" s="16"/>
      <c r="H16" s="16"/>
      <c r="I16" s="7"/>
      <c r="J16" s="16">
        <f t="shared" si="1"/>
        <v>0</v>
      </c>
      <c r="L16">
        <v>1</v>
      </c>
    </row>
    <row r="17" spans="1:12" ht="13.5" customHeight="1" x14ac:dyDescent="0.2">
      <c r="A17" s="7" t="s">
        <v>49</v>
      </c>
      <c r="B17" s="16">
        <f>+'[1]FRA Appendix 4'!I23</f>
        <v>18952</v>
      </c>
      <c r="C17" s="7"/>
      <c r="D17" s="16"/>
      <c r="E17" s="16">
        <v>18952</v>
      </c>
      <c r="F17" s="16"/>
      <c r="G17" s="16"/>
      <c r="H17" s="16"/>
      <c r="I17" s="7"/>
      <c r="J17" s="16">
        <f t="shared" si="1"/>
        <v>0</v>
      </c>
      <c r="L17">
        <v>50</v>
      </c>
    </row>
    <row r="18" spans="1:12" x14ac:dyDescent="0.2">
      <c r="A18" s="15" t="s">
        <v>2</v>
      </c>
      <c r="B18" s="13">
        <f>SUM(B14:B17)</f>
        <v>211667.51</v>
      </c>
      <c r="C18" s="8"/>
      <c r="D18" s="18">
        <f>SUM(D14:D17)</f>
        <v>0</v>
      </c>
      <c r="E18" s="18">
        <f>SUM(E14:E17)</f>
        <v>18952</v>
      </c>
      <c r="F18" s="18">
        <f>SUM(F14:F17)</f>
        <v>9600</v>
      </c>
      <c r="G18" s="18">
        <f>SUM(G14:G17)</f>
        <v>0</v>
      </c>
      <c r="H18" s="18">
        <f>SUM(H14:H17)</f>
        <v>0</v>
      </c>
      <c r="I18" s="8"/>
      <c r="J18" s="18">
        <f>SUM(J14:J17)</f>
        <v>183115.51</v>
      </c>
    </row>
    <row r="19" spans="1:12" x14ac:dyDescent="0.2">
      <c r="A19" s="1"/>
      <c r="B19"/>
      <c r="C19"/>
      <c r="D19"/>
      <c r="E19"/>
      <c r="F19"/>
      <c r="G19"/>
      <c r="H19"/>
      <c r="I19"/>
      <c r="J19"/>
    </row>
    <row r="20" spans="1:12" ht="15.75" x14ac:dyDescent="0.25">
      <c r="A20" s="6" t="s">
        <v>35</v>
      </c>
      <c r="B20" s="6"/>
      <c r="C20" s="6"/>
      <c r="D20" s="6"/>
      <c r="E20" s="6"/>
      <c r="F20" s="6"/>
      <c r="G20" s="6"/>
      <c r="H20" s="6"/>
      <c r="I20" s="6"/>
      <c r="J20" s="6"/>
    </row>
    <row r="21" spans="1:12" ht="15.75" x14ac:dyDescent="0.25">
      <c r="A21" s="14" t="s">
        <v>31</v>
      </c>
      <c r="B21" s="12" t="s">
        <v>32</v>
      </c>
      <c r="C21" s="6"/>
      <c r="D21" s="17"/>
      <c r="E21" s="17"/>
      <c r="F21" s="17"/>
      <c r="G21" s="17"/>
      <c r="H21" s="17"/>
      <c r="I21" s="6"/>
      <c r="J21" s="17"/>
    </row>
    <row r="22" spans="1:12" ht="13.5" customHeight="1" x14ac:dyDescent="0.2">
      <c r="A22" s="7" t="s">
        <v>51</v>
      </c>
      <c r="B22" s="16">
        <f>+'[1]FRA Appendix 4'!I28</f>
        <v>1190.03</v>
      </c>
      <c r="C22" s="7"/>
      <c r="D22" s="16">
        <f>+B22</f>
        <v>1190.03</v>
      </c>
      <c r="E22" s="16">
        <f>+C22</f>
        <v>0</v>
      </c>
      <c r="F22" s="16"/>
      <c r="G22" s="16"/>
      <c r="H22" s="16"/>
      <c r="I22" s="7"/>
      <c r="J22" s="16">
        <f t="shared" ref="J22:J23" si="2">+B22-D22-F22-G22-H22-I22-E22</f>
        <v>0</v>
      </c>
      <c r="L22">
        <v>7</v>
      </c>
    </row>
    <row r="23" spans="1:12" ht="13.5" customHeight="1" x14ac:dyDescent="0.2">
      <c r="A23" s="7" t="s">
        <v>52</v>
      </c>
      <c r="B23" s="16">
        <f>+'[1]FRA Appendix 4'!I29</f>
        <v>26558</v>
      </c>
      <c r="C23" s="7"/>
      <c r="D23" s="16"/>
      <c r="E23" s="16"/>
      <c r="F23" s="16">
        <f t="shared" ref="F23" si="3">+B23</f>
        <v>26558</v>
      </c>
      <c r="G23" s="16"/>
      <c r="H23" s="16"/>
      <c r="I23" s="7"/>
      <c r="J23" s="16">
        <f t="shared" si="2"/>
        <v>0</v>
      </c>
      <c r="L23">
        <v>7</v>
      </c>
    </row>
    <row r="24" spans="1:12" x14ac:dyDescent="0.2">
      <c r="A24" s="15" t="s">
        <v>2</v>
      </c>
      <c r="B24" s="13">
        <f>SUBTOTAL(9,B22:B23)</f>
        <v>27748.03</v>
      </c>
      <c r="C24" s="8"/>
      <c r="D24" s="18">
        <f t="shared" ref="D24:J24" si="4">SUBTOTAL(9,D22:D23)</f>
        <v>1190.03</v>
      </c>
      <c r="E24" s="18">
        <f t="shared" si="4"/>
        <v>0</v>
      </c>
      <c r="F24" s="18">
        <f t="shared" si="4"/>
        <v>26558</v>
      </c>
      <c r="G24" s="18">
        <f t="shared" si="4"/>
        <v>0</v>
      </c>
      <c r="H24" s="18">
        <f t="shared" si="4"/>
        <v>0</v>
      </c>
      <c r="I24" s="8"/>
      <c r="J24" s="18">
        <f t="shared" si="4"/>
        <v>0</v>
      </c>
    </row>
    <row r="25" spans="1:12" s="10" customFormat="1" x14ac:dyDescent="0.2">
      <c r="A25" s="1"/>
      <c r="B25"/>
      <c r="C25"/>
      <c r="D25"/>
      <c r="E25"/>
      <c r="F25"/>
      <c r="G25"/>
      <c r="H25"/>
      <c r="I25"/>
      <c r="J25"/>
    </row>
    <row r="26" spans="1:12" s="10" customFormat="1" ht="15.75" x14ac:dyDescent="0.25">
      <c r="A26" s="6" t="s">
        <v>36</v>
      </c>
      <c r="B26"/>
      <c r="C26"/>
      <c r="D26"/>
      <c r="E26"/>
      <c r="F26"/>
      <c r="G26"/>
      <c r="H26"/>
      <c r="I26"/>
      <c r="J26"/>
    </row>
    <row r="27" spans="1:12" ht="15.75" x14ac:dyDescent="0.25">
      <c r="A27" s="14" t="s">
        <v>31</v>
      </c>
      <c r="B27" s="12" t="s">
        <v>32</v>
      </c>
      <c r="C27" s="6"/>
      <c r="D27" s="17"/>
      <c r="E27" s="17"/>
      <c r="F27" s="17"/>
      <c r="G27" s="17"/>
      <c r="H27" s="17"/>
      <c r="I27" s="6"/>
      <c r="J27" s="17"/>
    </row>
    <row r="28" spans="1:12" ht="13.5" customHeight="1" x14ac:dyDescent="0.2">
      <c r="A28" s="7" t="s">
        <v>6</v>
      </c>
      <c r="B28" s="16">
        <f>+'[1]FRA Appendix 4'!I41</f>
        <v>4876.2</v>
      </c>
      <c r="C28" s="7"/>
      <c r="D28" s="16"/>
      <c r="E28" s="16"/>
      <c r="F28" s="16"/>
      <c r="G28" s="16"/>
      <c r="H28" s="16"/>
      <c r="I28" s="7"/>
      <c r="J28" s="16">
        <f>+B28-D28-F28-G28-H28-I28-E28</f>
        <v>4876.2</v>
      </c>
      <c r="L28">
        <v>25</v>
      </c>
    </row>
    <row r="29" spans="1:12" ht="13.5" customHeight="1" x14ac:dyDescent="0.2">
      <c r="A29" s="7" t="s">
        <v>7</v>
      </c>
      <c r="B29" s="16">
        <f>+'[1]FRA Appendix 4'!I42</f>
        <v>5200</v>
      </c>
      <c r="C29" s="7"/>
      <c r="D29" s="16"/>
      <c r="E29" s="16"/>
      <c r="F29" s="16"/>
      <c r="G29" s="16"/>
      <c r="H29" s="16"/>
      <c r="I29" s="7"/>
      <c r="J29" s="16">
        <f>+B29-D29-F29-G29-H29-I29-E29</f>
        <v>5200</v>
      </c>
      <c r="L29">
        <v>25</v>
      </c>
    </row>
    <row r="30" spans="1:12" ht="13.5" customHeight="1" x14ac:dyDescent="0.2">
      <c r="A30" s="7" t="s">
        <v>9</v>
      </c>
      <c r="B30" s="16">
        <f>+'[1]FRA Appendix 4'!I44</f>
        <v>5256.63</v>
      </c>
      <c r="C30" s="7"/>
      <c r="D30" s="16"/>
      <c r="E30" s="16"/>
      <c r="F30" s="16"/>
      <c r="G30" s="16"/>
      <c r="H30" s="16"/>
      <c r="I30" s="7"/>
      <c r="J30" s="16">
        <f>+B30-D30-F30-G30-H30-I30-E30</f>
        <v>5256.63</v>
      </c>
      <c r="L30">
        <v>10</v>
      </c>
    </row>
    <row r="31" spans="1:12" ht="13.5" customHeight="1" x14ac:dyDescent="0.2">
      <c r="A31" s="7" t="s">
        <v>10</v>
      </c>
      <c r="B31" s="16">
        <f>+'[1]FRA Appendix 4'!I48</f>
        <v>33240.559999999998</v>
      </c>
      <c r="C31" s="7"/>
      <c r="D31" s="16"/>
      <c r="E31" s="16"/>
      <c r="F31" s="16"/>
      <c r="G31" s="16"/>
      <c r="H31" s="16"/>
      <c r="I31" s="7"/>
      <c r="J31" s="16">
        <f>+B31-D31-F31-G31-H31-I31-E31</f>
        <v>33240.559999999998</v>
      </c>
      <c r="L31">
        <v>25</v>
      </c>
    </row>
    <row r="32" spans="1:12" ht="13.5" customHeight="1" x14ac:dyDescent="0.2">
      <c r="A32" s="7" t="s">
        <v>11</v>
      </c>
      <c r="B32" s="16">
        <f>+'[1]FRA Appendix 4'!I49</f>
        <v>2625.23</v>
      </c>
      <c r="C32" s="7"/>
      <c r="D32" s="16"/>
      <c r="E32" s="16"/>
      <c r="F32" s="16"/>
      <c r="G32" s="16"/>
      <c r="H32" s="16"/>
      <c r="I32" s="7"/>
      <c r="J32" s="16">
        <f>+B32-D32-F32-G32-H32-I32-E32</f>
        <v>2625.23</v>
      </c>
      <c r="L32">
        <v>25</v>
      </c>
    </row>
    <row r="33" spans="1:12" ht="13.5" customHeight="1" x14ac:dyDescent="0.2">
      <c r="A33" s="7" t="s">
        <v>12</v>
      </c>
      <c r="B33" s="16">
        <f>+'[1]FRA Appendix 4'!I50</f>
        <v>6051.5</v>
      </c>
      <c r="C33" s="7"/>
      <c r="D33" s="16"/>
      <c r="E33" s="16"/>
      <c r="F33" s="16"/>
      <c r="G33" s="16"/>
      <c r="H33" s="16"/>
      <c r="I33" s="7"/>
      <c r="J33" s="16">
        <f>+B33-D33-F33-G33-H33-I33-E33</f>
        <v>6051.5</v>
      </c>
      <c r="L33">
        <v>25</v>
      </c>
    </row>
    <row r="34" spans="1:12" ht="13.5" customHeight="1" x14ac:dyDescent="0.2">
      <c r="A34" s="7" t="s">
        <v>13</v>
      </c>
      <c r="B34" s="16">
        <f>+'[1]FRA Appendix 4'!I51</f>
        <v>15445</v>
      </c>
      <c r="C34" s="7"/>
      <c r="D34" s="16"/>
      <c r="E34" s="16"/>
      <c r="F34" s="16"/>
      <c r="G34" s="16"/>
      <c r="H34" s="16"/>
      <c r="I34" s="7"/>
      <c r="J34" s="16">
        <f>+B34-D34-F34-G34-H34-I34-E34</f>
        <v>15445</v>
      </c>
      <c r="L34">
        <v>25</v>
      </c>
    </row>
    <row r="35" spans="1:12" ht="13.5" customHeight="1" x14ac:dyDescent="0.2">
      <c r="A35" s="7" t="s">
        <v>14</v>
      </c>
      <c r="B35" s="16">
        <f>+'[1]FRA Appendix 4'!I54</f>
        <v>4830</v>
      </c>
      <c r="C35" s="7"/>
      <c r="D35" s="16"/>
      <c r="E35" s="16"/>
      <c r="F35" s="16"/>
      <c r="G35" s="16"/>
      <c r="H35" s="16"/>
      <c r="I35" s="7"/>
      <c r="J35" s="16">
        <f>+B35-D35-F35-G35-H35-I35-E35</f>
        <v>4830</v>
      </c>
      <c r="L35">
        <v>25</v>
      </c>
    </row>
    <row r="36" spans="1:12" ht="13.5" customHeight="1" x14ac:dyDescent="0.2">
      <c r="A36" s="7" t="s">
        <v>21</v>
      </c>
      <c r="B36" s="16">
        <f>+'[1]FRA Appendix 4'!I70</f>
        <v>15852.91</v>
      </c>
      <c r="C36" s="7"/>
      <c r="D36" s="16"/>
      <c r="E36" s="16"/>
      <c r="F36" s="16"/>
      <c r="G36" s="16"/>
      <c r="H36" s="16"/>
      <c r="I36" s="7"/>
      <c r="J36" s="16">
        <f>+B36-D36-F36-G36-H36-I36-E36</f>
        <v>15852.91</v>
      </c>
      <c r="L36">
        <v>25</v>
      </c>
    </row>
    <row r="37" spans="1:12" ht="13.5" customHeight="1" x14ac:dyDescent="0.2">
      <c r="A37" s="7" t="s">
        <v>22</v>
      </c>
      <c r="B37" s="16">
        <f>+'[1]FRA Appendix 4'!I72</f>
        <v>18595</v>
      </c>
      <c r="C37" s="7"/>
      <c r="D37" s="16"/>
      <c r="E37" s="16"/>
      <c r="F37" s="16"/>
      <c r="G37" s="16"/>
      <c r="H37" s="16"/>
      <c r="I37" s="7"/>
      <c r="J37" s="16">
        <f>+B37-D37-F37-G37-H37-I37-E37</f>
        <v>18595</v>
      </c>
      <c r="L37">
        <v>25</v>
      </c>
    </row>
    <row r="38" spans="1:12" x14ac:dyDescent="0.2">
      <c r="A38" s="15" t="s">
        <v>24</v>
      </c>
      <c r="B38" s="13">
        <f>SUM(B28:B37)</f>
        <v>111973.03</v>
      </c>
      <c r="C38" s="8"/>
      <c r="D38" s="18">
        <f>SUM(D28:D37)</f>
        <v>0</v>
      </c>
      <c r="E38" s="18">
        <f t="shared" ref="E38:H38" si="5">SUM(E28:E37)</f>
        <v>0</v>
      </c>
      <c r="F38" s="18">
        <f t="shared" si="5"/>
        <v>0</v>
      </c>
      <c r="G38" s="18">
        <f t="shared" si="5"/>
        <v>0</v>
      </c>
      <c r="H38" s="18">
        <f t="shared" si="5"/>
        <v>0</v>
      </c>
      <c r="I38" s="8"/>
      <c r="J38" s="18">
        <f>SUM(J28:J37)</f>
        <v>111973.03</v>
      </c>
    </row>
    <row r="39" spans="1:12" s="10" customFormat="1" x14ac:dyDescent="0.2">
      <c r="A39" s="1"/>
      <c r="B39"/>
      <c r="C39"/>
      <c r="D39"/>
      <c r="E39"/>
      <c r="F39"/>
      <c r="G39"/>
      <c r="H39"/>
      <c r="I39"/>
      <c r="J39"/>
    </row>
    <row r="40" spans="1:12" s="10" customFormat="1" ht="15.75" x14ac:dyDescent="0.25">
      <c r="A40" s="6" t="s">
        <v>53</v>
      </c>
      <c r="B40"/>
      <c r="C40"/>
      <c r="D40"/>
      <c r="E40"/>
      <c r="F40"/>
      <c r="G40"/>
      <c r="H40"/>
      <c r="I40"/>
      <c r="J40"/>
    </row>
    <row r="41" spans="1:12" ht="15.75" x14ac:dyDescent="0.25">
      <c r="A41" s="14" t="s">
        <v>31</v>
      </c>
      <c r="B41" s="12" t="s">
        <v>32</v>
      </c>
      <c r="C41" s="6"/>
      <c r="D41" s="17"/>
      <c r="E41" s="17"/>
      <c r="F41" s="17"/>
      <c r="G41" s="17"/>
      <c r="H41" s="17"/>
      <c r="I41" s="6"/>
      <c r="J41" s="17"/>
    </row>
    <row r="42" spans="1:12" ht="13.5" customHeight="1" x14ac:dyDescent="0.2">
      <c r="A42" s="7" t="s">
        <v>3</v>
      </c>
      <c r="B42" s="16">
        <f>+'[1]FRA Appendix 4'!I37</f>
        <v>8210.69</v>
      </c>
      <c r="C42" s="7"/>
      <c r="D42" s="16"/>
      <c r="E42" s="16"/>
      <c r="F42" s="16">
        <f>+B42</f>
        <v>8210.69</v>
      </c>
      <c r="G42" s="16"/>
      <c r="H42" s="16"/>
      <c r="I42" s="7"/>
      <c r="J42" s="16">
        <f>+B42-D42-F42-G42-H42-I42-E42</f>
        <v>0</v>
      </c>
      <c r="L42">
        <v>5</v>
      </c>
    </row>
    <row r="43" spans="1:12" ht="13.5" customHeight="1" x14ac:dyDescent="0.2">
      <c r="A43" s="7" t="s">
        <v>4</v>
      </c>
      <c r="B43" s="16">
        <f>+'[1]FRA Appendix 4'!I38</f>
        <v>30000</v>
      </c>
      <c r="C43" s="7"/>
      <c r="D43" s="16"/>
      <c r="E43" s="16"/>
      <c r="F43" s="16">
        <f>+B43</f>
        <v>30000</v>
      </c>
      <c r="G43" s="16"/>
      <c r="H43" s="16"/>
      <c r="I43" s="7"/>
      <c r="J43" s="16">
        <f>+B43-D43-F43-G43-H43-I43-E43</f>
        <v>0</v>
      </c>
      <c r="L43">
        <v>5</v>
      </c>
    </row>
    <row r="44" spans="1:12" ht="13.5" customHeight="1" x14ac:dyDescent="0.2">
      <c r="A44" s="7" t="s">
        <v>5</v>
      </c>
      <c r="B44" s="16">
        <f>+'[1]FRA Appendix 4'!I39</f>
        <v>28440.27</v>
      </c>
      <c r="C44" s="7"/>
      <c r="D44" s="16"/>
      <c r="E44" s="16"/>
      <c r="F44" s="16">
        <f>+B44</f>
        <v>28440.27</v>
      </c>
      <c r="G44" s="16"/>
      <c r="H44" s="16"/>
      <c r="I44" s="7"/>
      <c r="J44" s="16">
        <f>+B44-D44-F44-G44-H44-I44-E44</f>
        <v>0</v>
      </c>
      <c r="L44">
        <v>5</v>
      </c>
    </row>
    <row r="45" spans="1:12" ht="13.5" customHeight="1" x14ac:dyDescent="0.2">
      <c r="A45" s="7" t="s">
        <v>15</v>
      </c>
      <c r="B45" s="16">
        <f>+'[1]FRA Appendix 4'!I57</f>
        <v>20253.830000000002</v>
      </c>
      <c r="C45" s="7"/>
      <c r="D45" s="16"/>
      <c r="E45" s="16"/>
      <c r="F45" s="16">
        <f>+B45</f>
        <v>20253.830000000002</v>
      </c>
      <c r="G45" s="16"/>
      <c r="H45" s="16"/>
      <c r="I45" s="7"/>
      <c r="J45" s="16">
        <f>+B45-D45-F45-G45-H45-I45-E45</f>
        <v>0</v>
      </c>
      <c r="L45">
        <v>5</v>
      </c>
    </row>
    <row r="46" spans="1:12" ht="13.5" customHeight="1" x14ac:dyDescent="0.2">
      <c r="A46" s="7" t="s">
        <v>20</v>
      </c>
      <c r="B46" s="16">
        <f>+'[1]FRA Appendix 4'!I64</f>
        <v>44972</v>
      </c>
      <c r="C46" s="7"/>
      <c r="D46" s="16"/>
      <c r="E46" s="16"/>
      <c r="F46" s="16">
        <f>+B46</f>
        <v>44972</v>
      </c>
      <c r="G46" s="16"/>
      <c r="H46" s="16"/>
      <c r="I46" s="7"/>
      <c r="J46" s="16">
        <f>+B46-D46-F46-G46-H46-I46-E46</f>
        <v>0</v>
      </c>
      <c r="L46">
        <v>5</v>
      </c>
    </row>
    <row r="47" spans="1:12" ht="13.5" customHeight="1" x14ac:dyDescent="0.2">
      <c r="A47" s="7" t="s">
        <v>23</v>
      </c>
      <c r="B47" s="16">
        <f>+'[1]FRA Appendix 4'!I77</f>
        <v>53859.1</v>
      </c>
      <c r="C47" s="7"/>
      <c r="D47" s="16"/>
      <c r="E47" s="16"/>
      <c r="F47" s="16">
        <f>+B47</f>
        <v>53859.1</v>
      </c>
      <c r="G47" s="16"/>
      <c r="H47" s="16"/>
      <c r="I47" s="7"/>
      <c r="J47" s="16">
        <f>+B47-D47-F47-G47-H47-I47-E47</f>
        <v>0</v>
      </c>
      <c r="L47">
        <v>5</v>
      </c>
    </row>
    <row r="48" spans="1:12" x14ac:dyDescent="0.2">
      <c r="A48" s="15" t="s">
        <v>24</v>
      </c>
      <c r="B48" s="13">
        <f>SUM(B42:B47)</f>
        <v>185735.89</v>
      </c>
      <c r="C48" s="8"/>
      <c r="D48" s="18">
        <f>SUM(D42:D47)</f>
        <v>0</v>
      </c>
      <c r="E48" s="18">
        <f t="shared" ref="E48:H48" si="6">SUM(E42:E47)</f>
        <v>0</v>
      </c>
      <c r="F48" s="18">
        <f t="shared" si="6"/>
        <v>185735.89</v>
      </c>
      <c r="G48" s="18">
        <f t="shared" si="6"/>
        <v>0</v>
      </c>
      <c r="H48" s="18">
        <f t="shared" si="6"/>
        <v>0</v>
      </c>
      <c r="I48" s="8"/>
      <c r="J48" s="18">
        <f>SUM(J42:J47)</f>
        <v>0</v>
      </c>
    </row>
    <row r="49" spans="1:12" s="10" customFormat="1" x14ac:dyDescent="0.2">
      <c r="A49" s="1"/>
      <c r="B49"/>
      <c r="C49"/>
      <c r="D49"/>
      <c r="E49"/>
      <c r="F49"/>
      <c r="G49"/>
      <c r="H49"/>
      <c r="I49"/>
      <c r="J49"/>
    </row>
    <row r="50" spans="1:12" s="10" customFormat="1" ht="15.75" x14ac:dyDescent="0.25">
      <c r="A50" s="6" t="s">
        <v>54</v>
      </c>
      <c r="B50"/>
      <c r="C50"/>
      <c r="D50"/>
      <c r="E50"/>
      <c r="F50"/>
      <c r="G50"/>
      <c r="H50"/>
      <c r="I50"/>
      <c r="J50"/>
    </row>
    <row r="51" spans="1:12" ht="15.75" x14ac:dyDescent="0.25">
      <c r="A51" s="14" t="s">
        <v>31</v>
      </c>
      <c r="B51" s="12" t="s">
        <v>32</v>
      </c>
      <c r="C51" s="6"/>
      <c r="D51" s="17"/>
      <c r="E51" s="17"/>
      <c r="F51" s="17"/>
      <c r="G51" s="17"/>
      <c r="H51" s="17"/>
      <c r="I51" s="6"/>
      <c r="J51" s="17"/>
    </row>
    <row r="52" spans="1:12" ht="13.5" customHeight="1" x14ac:dyDescent="0.2">
      <c r="A52" s="7" t="s">
        <v>8</v>
      </c>
      <c r="B52" s="16">
        <f>+'[1]FRA Appendix 4'!I43</f>
        <v>24243.42</v>
      </c>
      <c r="C52" s="7"/>
      <c r="D52" s="16"/>
      <c r="E52" s="16"/>
      <c r="F52" s="16"/>
      <c r="G52" s="16"/>
      <c r="H52" s="16"/>
      <c r="I52" s="7"/>
      <c r="J52" s="16">
        <f>+B52-D52-F52-G52-H52-I52-E52</f>
        <v>24243.42</v>
      </c>
      <c r="L52">
        <v>10</v>
      </c>
    </row>
    <row r="53" spans="1:12" ht="13.5" customHeight="1" x14ac:dyDescent="0.2">
      <c r="A53" s="7" t="s">
        <v>16</v>
      </c>
      <c r="B53" s="16">
        <f>+'[1]FRA Appendix 4'!I58</f>
        <v>53726</v>
      </c>
      <c r="C53" s="7"/>
      <c r="D53" s="16"/>
      <c r="E53" s="16"/>
      <c r="F53" s="16">
        <f>+B53</f>
        <v>53726</v>
      </c>
      <c r="G53" s="16"/>
      <c r="H53" s="16"/>
      <c r="I53" s="7"/>
      <c r="J53" s="16">
        <f>+B53-D53-F53-G53-H53-I53-E53</f>
        <v>0</v>
      </c>
      <c r="L53">
        <v>7</v>
      </c>
    </row>
    <row r="54" spans="1:12" ht="13.5" customHeight="1" x14ac:dyDescent="0.2">
      <c r="A54" s="7" t="s">
        <v>17</v>
      </c>
      <c r="B54" s="16">
        <f>+'[1]FRA Appendix 4'!I61</f>
        <v>1620</v>
      </c>
      <c r="C54" s="7"/>
      <c r="D54" s="16"/>
      <c r="E54" s="16"/>
      <c r="F54" s="16">
        <f>+B54</f>
        <v>1620</v>
      </c>
      <c r="G54" s="16"/>
      <c r="H54" s="16"/>
      <c r="I54" s="7"/>
      <c r="J54" s="16">
        <f>+B54-D54-F54-G54-H54-I54-E54</f>
        <v>0</v>
      </c>
      <c r="L54">
        <v>5</v>
      </c>
    </row>
    <row r="55" spans="1:12" ht="13.5" customHeight="1" x14ac:dyDescent="0.2">
      <c r="A55" s="7" t="s">
        <v>18</v>
      </c>
      <c r="B55" s="16">
        <f>+'[1]FRA Appendix 4'!I62</f>
        <v>21140.95</v>
      </c>
      <c r="C55" s="7"/>
      <c r="D55" s="16"/>
      <c r="E55" s="16"/>
      <c r="F55" s="16"/>
      <c r="G55" s="16"/>
      <c r="H55" s="16"/>
      <c r="I55" s="7"/>
      <c r="J55" s="16">
        <f>+B55-D55-F55-G55-H55-I55-E55</f>
        <v>21140.95</v>
      </c>
      <c r="L55">
        <v>10</v>
      </c>
    </row>
    <row r="56" spans="1:12" ht="13.5" customHeight="1" x14ac:dyDescent="0.2">
      <c r="A56" s="7" t="s">
        <v>19</v>
      </c>
      <c r="B56" s="16">
        <f>+'[1]FRA Appendix 4'!I63</f>
        <v>19850.13</v>
      </c>
      <c r="C56" s="7"/>
      <c r="D56" s="16"/>
      <c r="E56" s="16"/>
      <c r="F56" s="16">
        <f>+B56</f>
        <v>19850.13</v>
      </c>
      <c r="G56" s="16"/>
      <c r="H56" s="16"/>
      <c r="I56" s="7"/>
      <c r="J56" s="16">
        <f>+B56-D56-F56-G56-H56-I56-E56</f>
        <v>0</v>
      </c>
      <c r="L56">
        <v>5</v>
      </c>
    </row>
    <row r="57" spans="1:12" x14ac:dyDescent="0.2">
      <c r="A57" s="15" t="s">
        <v>24</v>
      </c>
      <c r="B57" s="13">
        <f>SUM(B52:B56)</f>
        <v>120580.5</v>
      </c>
      <c r="C57" s="8"/>
      <c r="D57" s="18">
        <f>SUM(D52:D56)</f>
        <v>0</v>
      </c>
      <c r="E57" s="18">
        <f t="shared" ref="E57:H57" si="7">SUM(E52:E56)</f>
        <v>0</v>
      </c>
      <c r="F57" s="18">
        <f t="shared" si="7"/>
        <v>75196.13</v>
      </c>
      <c r="G57" s="18">
        <f t="shared" si="7"/>
        <v>0</v>
      </c>
      <c r="H57" s="18">
        <f t="shared" si="7"/>
        <v>0</v>
      </c>
      <c r="I57" s="8"/>
      <c r="J57" s="18">
        <f>SUM(J52:J56)</f>
        <v>45384.369999999995</v>
      </c>
    </row>
    <row r="59" spans="1:12" ht="15.75" x14ac:dyDescent="0.25">
      <c r="A59" s="19" t="s">
        <v>37</v>
      </c>
      <c r="B59" s="26">
        <f>B10+B18+B24+B57+B48+B38</f>
        <v>1098058.05</v>
      </c>
      <c r="D59" s="18">
        <f t="shared" ref="D59:H59" si="8">D10+D18+D24+D57+D48+D38</f>
        <v>1190.03</v>
      </c>
      <c r="E59" s="18">
        <f t="shared" si="8"/>
        <v>18952</v>
      </c>
      <c r="F59" s="18">
        <f t="shared" si="8"/>
        <v>417113.72000000003</v>
      </c>
      <c r="G59" s="18">
        <f t="shared" si="8"/>
        <v>0</v>
      </c>
      <c r="H59" s="18">
        <f t="shared" si="8"/>
        <v>0</v>
      </c>
      <c r="J59" s="18">
        <f>J10+J18+J24+J57+J48+J38</f>
        <v>660802.30000000005</v>
      </c>
    </row>
    <row r="60" spans="1:12" ht="13.5" thickBot="1" x14ac:dyDescent="0.25"/>
    <row r="61" spans="1:12" x14ac:dyDescent="0.2">
      <c r="A61" s="20" t="s">
        <v>38</v>
      </c>
      <c r="B61" s="21">
        <f>D59+E59+F59</f>
        <v>437255.75</v>
      </c>
    </row>
    <row r="62" spans="1:12" x14ac:dyDescent="0.2">
      <c r="A62" s="22" t="s">
        <v>39</v>
      </c>
      <c r="B62" s="23"/>
    </row>
    <row r="63" spans="1:12" x14ac:dyDescent="0.2">
      <c r="A63" s="22" t="s">
        <v>40</v>
      </c>
      <c r="B63" s="23"/>
    </row>
    <row r="64" spans="1:12" x14ac:dyDescent="0.2">
      <c r="A64" s="22" t="s">
        <v>41</v>
      </c>
      <c r="B64" s="23">
        <f>J59</f>
        <v>660802.30000000005</v>
      </c>
    </row>
    <row r="65" spans="1:2" ht="13.5" thickBot="1" x14ac:dyDescent="0.25">
      <c r="A65" s="24"/>
      <c r="B65" s="25">
        <f>SUM(B61:B64)</f>
        <v>1098058.05</v>
      </c>
    </row>
  </sheetData>
  <pageMargins left="0.94488188976377963" right="0.35433070866141736" top="0.59055118110236227" bottom="0.19685039370078741" header="0.51181102362204722" footer="0.51181102362204722"/>
  <pageSetup paperSize="8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C12C1-D5FB-464B-8DFA-4790775A0E31}">
  <dimension ref="A1"/>
  <sheetViews>
    <sheetView workbookViewId="0">
      <selection activeCell="C44" sqref="C44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FINANCING</vt:lpstr>
      <vt:lpstr>SOA</vt:lpstr>
      <vt:lpstr>FINANCING!Print_Area</vt:lpstr>
    </vt:vector>
  </TitlesOfParts>
  <Company>Hereford &amp; Worcester Fire and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Zoe</dc:creator>
  <cp:lastModifiedBy>Martin, Zoe</cp:lastModifiedBy>
  <dcterms:created xsi:type="dcterms:W3CDTF">2026-02-02T16:24:41Z</dcterms:created>
  <dcterms:modified xsi:type="dcterms:W3CDTF">2026-02-02T17:07:04Z</dcterms:modified>
</cp:coreProperties>
</file>