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5-26\FOI\Capital Financing\"/>
    </mc:Choice>
  </mc:AlternateContent>
  <xr:revisionPtr revIDLastSave="0" documentId="13_ncr:1_{28F28AAE-AB82-4773-B702-0B2253062B61}" xr6:coauthVersionLast="47" xr6:coauthVersionMax="47" xr10:uidLastSave="{00000000-0000-0000-0000-000000000000}"/>
  <bookViews>
    <workbookView xWindow="-28920" yWindow="165" windowWidth="29040" windowHeight="15720" xr2:uid="{89DAA441-7459-48B7-9407-3CA84D39EBD7}"/>
  </bookViews>
  <sheets>
    <sheet name="Out-turn &amp; Funding 22-23" sheetId="1" r:id="rId1"/>
  </sheets>
  <definedNames>
    <definedName name="_xlnm._FilterDatabase" localSheetId="0" hidden="1">'Out-turn &amp; Funding 22-23'!#REF!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1" l="1"/>
  <c r="F31" i="1"/>
  <c r="H31" i="1"/>
  <c r="I31" i="1"/>
  <c r="D31" i="1"/>
  <c r="F20" i="1"/>
  <c r="G20" i="1"/>
  <c r="H20" i="1"/>
  <c r="I20" i="1"/>
  <c r="D20" i="1"/>
  <c r="B51" i="1"/>
  <c r="B40" i="1"/>
  <c r="B31" i="1"/>
  <c r="I51" i="1"/>
  <c r="H51" i="1"/>
  <c r="G51" i="1"/>
  <c r="F51" i="1"/>
  <c r="E51" i="1"/>
  <c r="D51" i="1"/>
  <c r="D40" i="1"/>
  <c r="E40" i="1"/>
  <c r="F40" i="1"/>
  <c r="G40" i="1"/>
  <c r="H40" i="1"/>
  <c r="I40" i="1"/>
  <c r="B20" i="1"/>
  <c r="H13" i="1"/>
  <c r="I13" i="1"/>
  <c r="I53" i="1" s="1"/>
  <c r="G13" i="1"/>
  <c r="F13" i="1"/>
  <c r="E13" i="1"/>
  <c r="B13" i="1"/>
  <c r="G29" i="1"/>
  <c r="G31" i="1" s="1"/>
  <c r="F53" i="1" l="1"/>
  <c r="H53" i="1"/>
  <c r="B58" i="1" s="1"/>
  <c r="B53" i="1"/>
  <c r="J30" i="1"/>
  <c r="J29" i="1"/>
  <c r="J50" i="1"/>
  <c r="J49" i="1"/>
  <c r="J48" i="1"/>
  <c r="J47" i="1"/>
  <c r="J46" i="1"/>
  <c r="J45" i="1"/>
  <c r="J28" i="1"/>
  <c r="J39" i="1"/>
  <c r="J27" i="1"/>
  <c r="J26" i="1"/>
  <c r="J25" i="1"/>
  <c r="J38" i="1"/>
  <c r="J44" i="1"/>
  <c r="J37" i="1"/>
  <c r="J24" i="1"/>
  <c r="J36" i="1"/>
  <c r="J35" i="1"/>
  <c r="J19" i="1"/>
  <c r="J17" i="1"/>
  <c r="J9" i="1"/>
  <c r="J8" i="1"/>
  <c r="J40" i="1" l="1"/>
  <c r="J31" i="1"/>
  <c r="J51" i="1"/>
  <c r="G53" i="1"/>
  <c r="B57" i="1" s="1"/>
  <c r="D10" i="1"/>
  <c r="E18" i="1"/>
  <c r="E20" i="1" s="1"/>
  <c r="D13" i="1" l="1"/>
  <c r="J18" i="1"/>
  <c r="J20" i="1" s="1"/>
  <c r="J10" i="1"/>
  <c r="J12" i="1"/>
  <c r="J11" i="1"/>
  <c r="J7" i="1"/>
  <c r="J6" i="1" l="1"/>
  <c r="J13" i="1" s="1"/>
  <c r="E53" i="1" l="1"/>
  <c r="J53" i="1"/>
  <c r="B59" i="1" s="1"/>
  <c r="D53" i="1" l="1"/>
  <c r="B56" i="1" s="1"/>
  <c r="B60" i="1" s="1"/>
</calcChain>
</file>

<file path=xl/sharedStrings.xml><?xml version="1.0" encoding="utf-8"?>
<sst xmlns="http://schemas.openxmlformats.org/spreadsheetml/2006/main" count="69" uniqueCount="55">
  <si>
    <t>Scheme</t>
  </si>
  <si>
    <t>334 - An: Car 21-22</t>
  </si>
  <si>
    <t>335 - An:Van-Sm 21-22</t>
  </si>
  <si>
    <t>346 - Response 22-23</t>
  </si>
  <si>
    <t>368 - Welfare Vehicle</t>
  </si>
  <si>
    <t>369 - Recruitment Van</t>
  </si>
  <si>
    <t>282 - Hereford Holmer</t>
  </si>
  <si>
    <t>283 - Broadway Fire S</t>
  </si>
  <si>
    <t>370 - N.Hereford STF</t>
  </si>
  <si>
    <t>248 - ICT Sharepoint</t>
  </si>
  <si>
    <t>250 - ICT Equipment</t>
  </si>
  <si>
    <t>254 - Leint RR Extens</t>
  </si>
  <si>
    <t>309 - Disaster Recove</t>
  </si>
  <si>
    <t>313 - Power Tools</t>
  </si>
  <si>
    <t>318 - Wifi Improvemen</t>
  </si>
  <si>
    <t>322 - Deford Welfare</t>
  </si>
  <si>
    <t>329 - Elec Charge Pt</t>
  </si>
  <si>
    <t>362 - Wyre Forest STF</t>
  </si>
  <si>
    <t>365 - WAN Hardware</t>
  </si>
  <si>
    <t>375 - Pershore Office</t>
  </si>
  <si>
    <t>379 - Portable Pumps</t>
  </si>
  <si>
    <t>381 - Fitness Equip</t>
  </si>
  <si>
    <t>382 - Veh Mount CCTv</t>
  </si>
  <si>
    <t>385 - Ladders</t>
  </si>
  <si>
    <t>386 - Incident Ground Welfare</t>
  </si>
  <si>
    <t>387 - Life Jackets</t>
  </si>
  <si>
    <t>Remote Access Vehicle</t>
  </si>
  <si>
    <t>Compact Appliance</t>
  </si>
  <si>
    <t>RCCO</t>
  </si>
  <si>
    <t>OC EMR</t>
  </si>
  <si>
    <t>Bwy EMR</t>
  </si>
  <si>
    <t>Sus EMR</t>
  </si>
  <si>
    <t>Recepts</t>
  </si>
  <si>
    <t>Cap</t>
  </si>
  <si>
    <t>Grant</t>
  </si>
  <si>
    <t>Net</t>
  </si>
  <si>
    <t>Borrow</t>
  </si>
  <si>
    <t>390 - Tenbury Heating</t>
  </si>
  <si>
    <t>391 - Upton Heating</t>
  </si>
  <si>
    <t>Salix</t>
  </si>
  <si>
    <t>funding</t>
  </si>
  <si>
    <t>Life</t>
  </si>
  <si>
    <t>CAPREP: 100 - Vehicles</t>
  </si>
  <si>
    <t>TO FINANCE</t>
  </si>
  <si>
    <t>CAPREP: 200 - Major Building</t>
  </si>
  <si>
    <t>CAPREP: 400 - Minor Schemes - Property</t>
  </si>
  <si>
    <t>Totals</t>
  </si>
  <si>
    <t>CAPREP: 500 - Minor Schemes - IT</t>
  </si>
  <si>
    <t>CAPREP: 600 - Minor Schemes - Equipment</t>
  </si>
  <si>
    <t>Grand Total</t>
  </si>
  <si>
    <t>RCCO - including Reserves</t>
  </si>
  <si>
    <t>Cap Grants</t>
  </si>
  <si>
    <t>Cap Rcpts</t>
  </si>
  <si>
    <t>Net Borrow</t>
  </si>
  <si>
    <t>Capital Financing 2022/23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</si>
</sst>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#,##0.00;\(#,##0.00\)"/>
    <numFmt numFmtId="165" formatCode="\ #,##0.00_-;\-\ #,##0.00"/>
  </numFmts>
  <fonts count="9" x14ac:knownFonts="1"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2"/>
      <color indexed="18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4" fontId="0" fillId="0" borderId="0" xfId="0" applyNumberFormat="1"/>
    <xf numFmtId="164" fontId="2" fillId="0" borderId="0" xfId="0" applyNumberFormat="1" applyFont="1"/>
    <xf numFmtId="43" fontId="0" fillId="0" borderId="0" xfId="1" applyFont="1"/>
    <xf numFmtId="43" fontId="0" fillId="0" borderId="0" xfId="0" applyNumberFormat="1"/>
    <xf numFmtId="0" fontId="7" fillId="0" borderId="0" xfId="0" applyFont="1"/>
    <xf numFmtId="165" fontId="6" fillId="0" borderId="0" xfId="0" applyNumberFormat="1" applyFont="1"/>
    <xf numFmtId="0" fontId="6" fillId="2" borderId="1" xfId="0" applyFont="1" applyFill="1" applyBorder="1" applyAlignment="1">
      <alignment horizontal="center"/>
    </xf>
    <xf numFmtId="165" fontId="6" fillId="2" borderId="1" xfId="0" applyNumberFormat="1" applyFont="1" applyFill="1" applyBorder="1" applyAlignment="1">
      <alignment horizontal="center"/>
    </xf>
    <xf numFmtId="41" fontId="6" fillId="2" borderId="2" xfId="0" applyNumberFormat="1" applyFont="1" applyFill="1" applyBorder="1" applyAlignment="1">
      <alignment horizontal="center"/>
    </xf>
    <xf numFmtId="0" fontId="6" fillId="2" borderId="1" xfId="0" applyFont="1" applyFill="1" applyBorder="1"/>
    <xf numFmtId="165" fontId="6" fillId="2" borderId="1" xfId="0" applyNumberFormat="1" applyFont="1" applyFill="1" applyBorder="1"/>
    <xf numFmtId="41" fontId="6" fillId="2" borderId="2" xfId="0" applyNumberFormat="1" applyFont="1" applyFill="1" applyBorder="1"/>
    <xf numFmtId="41" fontId="6" fillId="2" borderId="1" xfId="0" applyNumberFormat="1" applyFont="1" applyFill="1" applyBorder="1"/>
    <xf numFmtId="0" fontId="0" fillId="0" borderId="3" xfId="0" applyBorder="1" applyAlignment="1">
      <alignment horizontal="center"/>
    </xf>
    <xf numFmtId="0" fontId="0" fillId="0" borderId="4" xfId="0" applyBorder="1"/>
    <xf numFmtId="164" fontId="0" fillId="0" borderId="4" xfId="0" applyNumberFormat="1" applyBorder="1"/>
    <xf numFmtId="164" fontId="0" fillId="0" borderId="5" xfId="0" applyNumberFormat="1" applyBorder="1"/>
    <xf numFmtId="0" fontId="2" fillId="0" borderId="3" xfId="0" applyFont="1" applyBorder="1" applyAlignment="1">
      <alignment horizontal="center"/>
    </xf>
    <xf numFmtId="41" fontId="6" fillId="2" borderId="1" xfId="0" applyNumberFormat="1" applyFont="1" applyFill="1" applyBorder="1" applyAlignment="1">
      <alignment horizontal="center"/>
    </xf>
    <xf numFmtId="164" fontId="0" fillId="0" borderId="3" xfId="0" applyNumberFormat="1" applyBorder="1"/>
    <xf numFmtId="164" fontId="2" fillId="0" borderId="4" xfId="0" applyNumberFormat="1" applyFont="1" applyBorder="1"/>
    <xf numFmtId="164" fontId="2" fillId="0" borderId="5" xfId="0" applyNumberFormat="1" applyFont="1" applyBorder="1"/>
    <xf numFmtId="164" fontId="2" fillId="0" borderId="3" xfId="0" applyNumberFormat="1" applyFont="1" applyBorder="1"/>
    <xf numFmtId="0" fontId="8" fillId="2" borderId="1" xfId="0" applyFont="1" applyFill="1" applyBorder="1"/>
    <xf numFmtId="41" fontId="6" fillId="3" borderId="6" xfId="0" applyNumberFormat="1" applyFont="1" applyFill="1" applyBorder="1"/>
    <xf numFmtId="165" fontId="6" fillId="3" borderId="7" xfId="0" applyNumberFormat="1" applyFont="1" applyFill="1" applyBorder="1"/>
    <xf numFmtId="41" fontId="6" fillId="3" borderId="8" xfId="0" applyNumberFormat="1" applyFont="1" applyFill="1" applyBorder="1"/>
    <xf numFmtId="165" fontId="6" fillId="3" borderId="9" xfId="0" applyNumberFormat="1" applyFont="1" applyFill="1" applyBorder="1"/>
    <xf numFmtId="41" fontId="6" fillId="3" borderId="10" xfId="0" applyNumberFormat="1" applyFont="1" applyFill="1" applyBorder="1"/>
    <xf numFmtId="165" fontId="6" fillId="3" borderId="11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6B197-0783-45E2-83D5-82B080373395}">
  <sheetPr>
    <pageSetUpPr fitToPage="1"/>
  </sheetPr>
  <dimension ref="A1:O60"/>
  <sheetViews>
    <sheetView tabSelected="1" workbookViewId="0">
      <selection activeCell="P9" sqref="P9"/>
    </sheetView>
  </sheetViews>
  <sheetFormatPr defaultRowHeight="12.75" x14ac:dyDescent="0.2"/>
  <cols>
    <col min="1" max="1" width="26.140625" bestFit="1" customWidth="1"/>
    <col min="2" max="2" width="12.85546875" style="2" bestFit="1" customWidth="1"/>
    <col min="3" max="3" width="4.140625" style="2" customWidth="1"/>
    <col min="4" max="4" width="13" bestFit="1" customWidth="1"/>
    <col min="5" max="5" width="13.85546875" bestFit="1" customWidth="1"/>
    <col min="6" max="6" width="13.5703125" bestFit="1" customWidth="1"/>
    <col min="7" max="7" width="11.42578125" bestFit="1" customWidth="1"/>
    <col min="8" max="8" width="11.28515625" bestFit="1" customWidth="1"/>
    <col min="10" max="10" width="12.85546875" bestFit="1" customWidth="1"/>
    <col min="11" max="11" width="2.42578125" customWidth="1"/>
    <col min="13" max="15" width="11.28515625" bestFit="1" customWidth="1"/>
  </cols>
  <sheetData>
    <row r="1" spans="1:15" s="1" customFormat="1" ht="20.25" x14ac:dyDescent="0.3">
      <c r="A1" s="4" t="s">
        <v>54</v>
      </c>
    </row>
    <row r="2" spans="1:15" s="1" customFormat="1" ht="15.75" x14ac:dyDescent="0.25">
      <c r="B2" s="6"/>
      <c r="C2" s="6"/>
      <c r="D2" s="5" t="s">
        <v>28</v>
      </c>
      <c r="E2" s="5" t="s">
        <v>28</v>
      </c>
      <c r="F2" s="5" t="s">
        <v>28</v>
      </c>
      <c r="G2" s="5" t="s">
        <v>39</v>
      </c>
      <c r="H2" s="5" t="s">
        <v>32</v>
      </c>
      <c r="I2" s="5" t="s">
        <v>33</v>
      </c>
      <c r="J2" s="6" t="s">
        <v>35</v>
      </c>
      <c r="K2"/>
      <c r="L2"/>
    </row>
    <row r="3" spans="1:15" s="1" customFormat="1" ht="24.75" customHeight="1" x14ac:dyDescent="0.25">
      <c r="A3" s="11" t="s">
        <v>42</v>
      </c>
      <c r="B3" s="12"/>
      <c r="C3" s="12"/>
      <c r="D3" s="5" t="s">
        <v>29</v>
      </c>
      <c r="E3" s="5" t="s">
        <v>30</v>
      </c>
      <c r="F3" s="5" t="s">
        <v>31</v>
      </c>
      <c r="G3" s="5" t="s">
        <v>40</v>
      </c>
      <c r="H3" s="5"/>
      <c r="I3" s="5" t="s">
        <v>34</v>
      </c>
      <c r="J3" s="6" t="s">
        <v>36</v>
      </c>
      <c r="L3" s="1" t="s">
        <v>41</v>
      </c>
    </row>
    <row r="4" spans="1:15" s="1" customFormat="1" ht="13.5" customHeight="1" x14ac:dyDescent="0.25">
      <c r="A4" s="13" t="s">
        <v>0</v>
      </c>
      <c r="B4" s="14" t="s">
        <v>43</v>
      </c>
      <c r="C4" s="5"/>
      <c r="D4" s="15"/>
      <c r="E4" s="15"/>
      <c r="F4" s="15"/>
      <c r="G4" s="15"/>
      <c r="H4" s="15"/>
      <c r="I4" s="15"/>
      <c r="J4" s="25"/>
    </row>
    <row r="5" spans="1:15" s="1" customFormat="1" ht="12" customHeight="1" x14ac:dyDescent="0.25">
      <c r="B5" s="24"/>
      <c r="C5" s="6"/>
      <c r="D5" s="20"/>
      <c r="E5" s="20"/>
      <c r="F5" s="20"/>
      <c r="G5" s="20"/>
      <c r="H5" s="20"/>
      <c r="I5" s="20"/>
      <c r="J5" s="24"/>
    </row>
    <row r="6" spans="1:15" x14ac:dyDescent="0.2">
      <c r="A6" t="s">
        <v>1</v>
      </c>
      <c r="B6" s="27">
        <v>26770</v>
      </c>
      <c r="C6" s="8"/>
      <c r="D6" s="21"/>
      <c r="E6" s="21"/>
      <c r="F6" s="21"/>
      <c r="G6" s="21"/>
      <c r="H6" s="21"/>
      <c r="I6" s="21"/>
      <c r="J6" s="22">
        <f t="shared" ref="J6:J12" si="0">+B6-D6-E6-F6-G6-H6-I6</f>
        <v>26770</v>
      </c>
      <c r="L6">
        <v>5</v>
      </c>
      <c r="M6" s="9"/>
      <c r="N6" s="10"/>
      <c r="O6" s="10"/>
    </row>
    <row r="7" spans="1:15" x14ac:dyDescent="0.2">
      <c r="A7" t="s">
        <v>2</v>
      </c>
      <c r="B7" s="27">
        <v>26770</v>
      </c>
      <c r="C7" s="8"/>
      <c r="D7" s="21"/>
      <c r="E7" s="21"/>
      <c r="F7" s="21"/>
      <c r="G7" s="21"/>
      <c r="H7" s="21"/>
      <c r="I7" s="21"/>
      <c r="J7" s="22">
        <f t="shared" si="0"/>
        <v>26770</v>
      </c>
      <c r="L7">
        <v>5</v>
      </c>
      <c r="M7" s="9"/>
      <c r="N7" s="10"/>
      <c r="O7" s="10"/>
    </row>
    <row r="8" spans="1:15" x14ac:dyDescent="0.2">
      <c r="A8" t="s">
        <v>3</v>
      </c>
      <c r="B8" s="27">
        <v>1264191.01</v>
      </c>
      <c r="C8" s="8"/>
      <c r="D8" s="22"/>
      <c r="E8" s="22"/>
      <c r="F8" s="22"/>
      <c r="G8" s="22"/>
      <c r="H8" s="22">
        <v>373716</v>
      </c>
      <c r="I8" s="22"/>
      <c r="J8" s="22">
        <f t="shared" si="0"/>
        <v>890475.01</v>
      </c>
      <c r="K8" s="7"/>
      <c r="L8">
        <v>4</v>
      </c>
      <c r="M8" s="9"/>
      <c r="N8" s="10"/>
      <c r="O8" s="10"/>
    </row>
    <row r="9" spans="1:15" x14ac:dyDescent="0.2">
      <c r="A9" t="s">
        <v>4</v>
      </c>
      <c r="B9" s="27">
        <v>44524.76</v>
      </c>
      <c r="C9" s="8"/>
      <c r="D9" s="22"/>
      <c r="E9" s="22"/>
      <c r="F9" s="22"/>
      <c r="G9" s="22"/>
      <c r="H9" s="22"/>
      <c r="I9" s="22"/>
      <c r="J9" s="22">
        <f t="shared" si="0"/>
        <v>44524.76</v>
      </c>
      <c r="K9" s="7"/>
      <c r="L9">
        <v>7</v>
      </c>
      <c r="M9" s="9"/>
      <c r="N9" s="10"/>
      <c r="O9" s="10"/>
    </row>
    <row r="10" spans="1:15" x14ac:dyDescent="0.2">
      <c r="A10" t="s">
        <v>5</v>
      </c>
      <c r="B10" s="27">
        <v>68491.66</v>
      </c>
      <c r="C10" s="8"/>
      <c r="D10" s="22">
        <f>+B10</f>
        <v>68491.66</v>
      </c>
      <c r="E10" s="22"/>
      <c r="F10" s="22"/>
      <c r="G10" s="22"/>
      <c r="H10" s="22"/>
      <c r="I10" s="22"/>
      <c r="J10" s="22">
        <f t="shared" si="0"/>
        <v>0</v>
      </c>
      <c r="K10" s="7"/>
      <c r="N10" s="10"/>
      <c r="O10" s="10"/>
    </row>
    <row r="11" spans="1:15" s="3" customFormat="1" x14ac:dyDescent="0.2">
      <c r="A11" t="s">
        <v>26</v>
      </c>
      <c r="B11" s="27">
        <v>103067.5</v>
      </c>
      <c r="C11" s="8"/>
      <c r="D11" s="22"/>
      <c r="E11" s="22"/>
      <c r="F11" s="22"/>
      <c r="G11" s="22"/>
      <c r="H11" s="22"/>
      <c r="I11" s="22"/>
      <c r="J11" s="22">
        <f t="shared" si="0"/>
        <v>103067.5</v>
      </c>
      <c r="K11" s="7"/>
      <c r="L11">
        <v>10</v>
      </c>
      <c r="M11" s="9"/>
    </row>
    <row r="12" spans="1:15" s="3" customFormat="1" x14ac:dyDescent="0.2">
      <c r="A12" t="s">
        <v>27</v>
      </c>
      <c r="B12" s="28">
        <v>103067.5</v>
      </c>
      <c r="C12" s="8"/>
      <c r="D12" s="23"/>
      <c r="E12" s="23"/>
      <c r="F12" s="23"/>
      <c r="G12" s="23"/>
      <c r="H12" s="23"/>
      <c r="I12" s="23"/>
      <c r="J12" s="23">
        <f t="shared" si="0"/>
        <v>103067.5</v>
      </c>
      <c r="K12" s="7"/>
      <c r="L12">
        <v>15</v>
      </c>
      <c r="M12" s="9"/>
      <c r="N12" s="10"/>
      <c r="O12" s="10"/>
    </row>
    <row r="13" spans="1:15" s="3" customFormat="1" x14ac:dyDescent="0.2">
      <c r="A13" s="16" t="s">
        <v>46</v>
      </c>
      <c r="B13" s="17">
        <f>SUBTOTAL(9,B2:B12)</f>
        <v>1636882.43</v>
      </c>
      <c r="C13" s="8"/>
      <c r="D13" s="18">
        <f>SUBTOTAL(9,D2:D12)</f>
        <v>68491.66</v>
      </c>
      <c r="E13" s="19">
        <f>SUBTOTAL(9,E2:E12)</f>
        <v>0</v>
      </c>
      <c r="F13" s="19">
        <f>SUBTOTAL(9,F2:F12)</f>
        <v>0</v>
      </c>
      <c r="G13" s="19">
        <f>SUBTOTAL(9,G2:G12)</f>
        <v>0</v>
      </c>
      <c r="H13" s="19">
        <f>SUBTOTAL(9,H2:H12)</f>
        <v>373716</v>
      </c>
      <c r="I13" s="19">
        <f>SUBTOTAL(9,I2:I12)</f>
        <v>0</v>
      </c>
      <c r="J13" s="19">
        <f>SUM(J6:J12)</f>
        <v>1194674.77</v>
      </c>
      <c r="K13" s="7"/>
      <c r="L13"/>
      <c r="M13" s="9"/>
      <c r="N13" s="10"/>
      <c r="O13" s="10"/>
    </row>
    <row r="14" spans="1:15" s="3" customFormat="1" x14ac:dyDescent="0.2">
      <c r="A14"/>
      <c r="B14" s="8"/>
      <c r="C14" s="8"/>
      <c r="D14" s="7"/>
      <c r="E14" s="7"/>
      <c r="F14" s="7"/>
      <c r="G14" s="7"/>
      <c r="H14" s="7"/>
      <c r="I14" s="7"/>
      <c r="J14" s="7"/>
      <c r="K14" s="7"/>
      <c r="L14"/>
      <c r="M14" s="9"/>
      <c r="N14" s="10"/>
      <c r="O14" s="10"/>
    </row>
    <row r="15" spans="1:15" ht="15.75" x14ac:dyDescent="0.25">
      <c r="A15" s="11" t="s">
        <v>44</v>
      </c>
      <c r="B15" s="12"/>
      <c r="C15" s="8"/>
      <c r="D15" s="7"/>
      <c r="E15" s="7"/>
      <c r="F15" s="7"/>
      <c r="G15" s="7"/>
      <c r="H15" s="7"/>
      <c r="I15" s="7"/>
      <c r="J15" s="7"/>
      <c r="K15" s="7"/>
      <c r="N15" s="10"/>
      <c r="O15" s="10"/>
    </row>
    <row r="16" spans="1:15" x14ac:dyDescent="0.2">
      <c r="A16" s="13" t="s">
        <v>0</v>
      </c>
      <c r="B16" s="14" t="s">
        <v>43</v>
      </c>
      <c r="C16" s="8"/>
      <c r="D16" s="15"/>
      <c r="E16" s="15"/>
      <c r="F16" s="15"/>
      <c r="G16" s="15"/>
      <c r="H16" s="15"/>
      <c r="I16" s="15"/>
      <c r="J16" s="25"/>
      <c r="K16" s="7"/>
      <c r="N16" s="10"/>
      <c r="O16" s="10"/>
    </row>
    <row r="17" spans="1:15" x14ac:dyDescent="0.2">
      <c r="A17" t="s">
        <v>6</v>
      </c>
      <c r="B17" s="29">
        <v>311356.68</v>
      </c>
      <c r="C17" s="8"/>
      <c r="D17" s="26"/>
      <c r="E17" s="26"/>
      <c r="F17" s="26"/>
      <c r="G17" s="26"/>
      <c r="H17" s="26"/>
      <c r="I17" s="7"/>
      <c r="J17" s="26">
        <f>+B17-D17-E17-F17-G17-H17-I17</f>
        <v>311356.68</v>
      </c>
      <c r="K17" s="7"/>
      <c r="L17">
        <v>50</v>
      </c>
      <c r="M17" s="9"/>
    </row>
    <row r="18" spans="1:15" x14ac:dyDescent="0.2">
      <c r="A18" t="s">
        <v>7</v>
      </c>
      <c r="B18" s="27">
        <v>237774.09</v>
      </c>
      <c r="C18" s="8"/>
      <c r="D18" s="22"/>
      <c r="E18" s="22">
        <f>+B18</f>
        <v>237774.09</v>
      </c>
      <c r="F18" s="22"/>
      <c r="G18" s="22"/>
      <c r="H18" s="22"/>
      <c r="I18" s="7"/>
      <c r="J18" s="22">
        <f>+B18-D18-E18-F18-G18-H18-I18</f>
        <v>0</v>
      </c>
      <c r="K18" s="7"/>
    </row>
    <row r="19" spans="1:15" x14ac:dyDescent="0.2">
      <c r="A19" t="s">
        <v>8</v>
      </c>
      <c r="B19" s="28">
        <v>97836.2</v>
      </c>
      <c r="C19" s="8"/>
      <c r="D19" s="23"/>
      <c r="E19" s="23"/>
      <c r="F19" s="23"/>
      <c r="G19" s="23"/>
      <c r="H19" s="23"/>
      <c r="I19" s="7"/>
      <c r="J19" s="23">
        <f>+B19-D19-E19-F19-G19-H19-I19</f>
        <v>97836.2</v>
      </c>
      <c r="K19" s="7"/>
      <c r="L19">
        <v>25</v>
      </c>
      <c r="M19" s="9"/>
    </row>
    <row r="20" spans="1:15" x14ac:dyDescent="0.2">
      <c r="A20" s="16" t="s">
        <v>46</v>
      </c>
      <c r="B20" s="17">
        <f>SUM(B17:B19)</f>
        <v>646966.97</v>
      </c>
      <c r="C20" s="8"/>
      <c r="D20" s="18">
        <f>SUM(D17:D19)</f>
        <v>0</v>
      </c>
      <c r="E20" s="18">
        <f t="shared" ref="E20:J20" si="1">SUM(E17:E19)</f>
        <v>237774.09</v>
      </c>
      <c r="F20" s="18">
        <f t="shared" si="1"/>
        <v>0</v>
      </c>
      <c r="G20" s="18">
        <f t="shared" si="1"/>
        <v>0</v>
      </c>
      <c r="H20" s="18">
        <f t="shared" si="1"/>
        <v>0</v>
      </c>
      <c r="I20" s="18">
        <f t="shared" si="1"/>
        <v>0</v>
      </c>
      <c r="J20" s="19">
        <f t="shared" si="1"/>
        <v>409192.88</v>
      </c>
      <c r="K20" s="7"/>
      <c r="N20" s="10"/>
      <c r="O20" s="10"/>
    </row>
    <row r="21" spans="1:15" x14ac:dyDescent="0.2">
      <c r="B21" s="8"/>
      <c r="C21" s="8"/>
      <c r="D21" s="7"/>
      <c r="E21" s="7"/>
      <c r="F21" s="7"/>
      <c r="G21" s="7"/>
      <c r="H21" s="7"/>
      <c r="I21" s="7"/>
      <c r="J21" s="7"/>
      <c r="K21" s="7"/>
      <c r="N21" s="10"/>
      <c r="O21" s="10"/>
    </row>
    <row r="22" spans="1:15" ht="15.75" x14ac:dyDescent="0.25">
      <c r="A22" s="11" t="s">
        <v>45</v>
      </c>
      <c r="B22" s="12"/>
      <c r="C22" s="8"/>
      <c r="D22" s="7"/>
      <c r="E22" s="7"/>
      <c r="F22" s="7"/>
      <c r="G22" s="7"/>
      <c r="H22" s="7"/>
      <c r="I22" s="7"/>
      <c r="J22" s="7"/>
      <c r="K22" s="7"/>
      <c r="N22" s="10"/>
      <c r="O22" s="10"/>
    </row>
    <row r="23" spans="1:15" x14ac:dyDescent="0.2">
      <c r="A23" s="13" t="s">
        <v>0</v>
      </c>
      <c r="B23" s="14" t="s">
        <v>43</v>
      </c>
      <c r="C23" s="8"/>
      <c r="D23" s="15"/>
      <c r="E23" s="15"/>
      <c r="F23" s="15"/>
      <c r="G23" s="15"/>
      <c r="H23" s="15"/>
      <c r="I23" s="15"/>
      <c r="J23" s="25"/>
      <c r="K23" s="7"/>
      <c r="N23" s="10"/>
      <c r="O23" s="10"/>
    </row>
    <row r="24" spans="1:15" x14ac:dyDescent="0.2">
      <c r="A24" t="s">
        <v>11</v>
      </c>
      <c r="B24" s="29">
        <v>22030</v>
      </c>
      <c r="C24" s="8"/>
      <c r="D24" s="26"/>
      <c r="E24" s="26"/>
      <c r="F24" s="26"/>
      <c r="G24" s="26"/>
      <c r="H24" s="26"/>
      <c r="I24" s="26"/>
      <c r="J24" s="26">
        <f t="shared" ref="J24:J30" si="2">+B24-D24-E24-F24-G24-H24-I24</f>
        <v>22030</v>
      </c>
      <c r="K24" s="7"/>
      <c r="L24">
        <v>25</v>
      </c>
      <c r="M24" s="9"/>
    </row>
    <row r="25" spans="1:15" x14ac:dyDescent="0.2">
      <c r="A25" t="s">
        <v>15</v>
      </c>
      <c r="B25" s="27">
        <v>57173.99</v>
      </c>
      <c r="C25" s="8"/>
      <c r="D25" s="22"/>
      <c r="E25" s="22"/>
      <c r="F25" s="22"/>
      <c r="G25" s="22"/>
      <c r="H25" s="22"/>
      <c r="I25" s="22"/>
      <c r="J25" s="22">
        <f t="shared" si="2"/>
        <v>57173.99</v>
      </c>
      <c r="K25" s="7"/>
      <c r="L25">
        <v>10</v>
      </c>
      <c r="M25" s="9"/>
      <c r="N25" s="10"/>
      <c r="O25" s="10"/>
    </row>
    <row r="26" spans="1:15" x14ac:dyDescent="0.2">
      <c r="A26" t="s">
        <v>16</v>
      </c>
      <c r="B26" s="27">
        <v>73501.47</v>
      </c>
      <c r="C26" s="8"/>
      <c r="D26" s="22"/>
      <c r="E26" s="22"/>
      <c r="F26" s="22">
        <v>23501</v>
      </c>
      <c r="G26" s="22"/>
      <c r="H26" s="22"/>
      <c r="I26" s="22"/>
      <c r="J26" s="22">
        <f t="shared" si="2"/>
        <v>50000.47</v>
      </c>
      <c r="K26" s="7"/>
      <c r="L26">
        <v>7</v>
      </c>
      <c r="M26" s="9"/>
    </row>
    <row r="27" spans="1:15" x14ac:dyDescent="0.2">
      <c r="A27" t="s">
        <v>17</v>
      </c>
      <c r="B27" s="27">
        <v>5950</v>
      </c>
      <c r="C27" s="8"/>
      <c r="D27" s="22"/>
      <c r="E27" s="22"/>
      <c r="F27" s="22"/>
      <c r="G27" s="22"/>
      <c r="H27" s="22"/>
      <c r="I27" s="22"/>
      <c r="J27" s="22">
        <f t="shared" si="2"/>
        <v>5950</v>
      </c>
      <c r="K27" s="7"/>
      <c r="L27">
        <v>10</v>
      </c>
      <c r="M27" s="9"/>
    </row>
    <row r="28" spans="1:15" x14ac:dyDescent="0.2">
      <c r="A28" t="s">
        <v>19</v>
      </c>
      <c r="B28" s="27">
        <v>3775</v>
      </c>
      <c r="C28" s="8"/>
      <c r="D28" s="22"/>
      <c r="E28" s="22"/>
      <c r="F28" s="22"/>
      <c r="G28" s="22"/>
      <c r="H28" s="22"/>
      <c r="I28" s="22"/>
      <c r="J28" s="22">
        <f t="shared" si="2"/>
        <v>3775</v>
      </c>
      <c r="K28" s="7"/>
      <c r="L28">
        <v>5</v>
      </c>
      <c r="M28" s="9"/>
    </row>
    <row r="29" spans="1:15" x14ac:dyDescent="0.2">
      <c r="A29" t="s">
        <v>37</v>
      </c>
      <c r="B29" s="27">
        <v>83014.91</v>
      </c>
      <c r="C29" s="8"/>
      <c r="D29" s="22"/>
      <c r="E29" s="22"/>
      <c r="F29" s="22"/>
      <c r="G29" s="22">
        <f>83166-25179.78</f>
        <v>57986.22</v>
      </c>
      <c r="H29" s="22"/>
      <c r="I29" s="22"/>
      <c r="J29" s="22">
        <f t="shared" si="2"/>
        <v>25028.690000000002</v>
      </c>
      <c r="K29" s="7"/>
      <c r="L29" s="3">
        <v>5</v>
      </c>
      <c r="M29" s="9"/>
    </row>
    <row r="30" spans="1:15" x14ac:dyDescent="0.2">
      <c r="A30" t="s">
        <v>38</v>
      </c>
      <c r="B30" s="28">
        <v>25179.78</v>
      </c>
      <c r="C30" s="8"/>
      <c r="D30" s="23"/>
      <c r="E30" s="23"/>
      <c r="F30" s="23"/>
      <c r="G30" s="23">
        <v>25179.78</v>
      </c>
      <c r="H30" s="23"/>
      <c r="I30" s="23"/>
      <c r="J30" s="23">
        <f t="shared" si="2"/>
        <v>0</v>
      </c>
      <c r="K30" s="7"/>
      <c r="L30" s="3"/>
      <c r="M30" s="3"/>
    </row>
    <row r="31" spans="1:15" x14ac:dyDescent="0.2">
      <c r="A31" s="16" t="s">
        <v>46</v>
      </c>
      <c r="B31" s="17">
        <f>SUM(B24:B30)</f>
        <v>270625.15000000002</v>
      </c>
      <c r="C31" s="8"/>
      <c r="D31" s="18">
        <f>SUM(D24:D30)</f>
        <v>0</v>
      </c>
      <c r="E31" s="18">
        <f t="shared" ref="E31:J31" si="3">SUM(E24:E30)</f>
        <v>0</v>
      </c>
      <c r="F31" s="18">
        <f t="shared" si="3"/>
        <v>23501</v>
      </c>
      <c r="G31" s="18">
        <f t="shared" si="3"/>
        <v>83166</v>
      </c>
      <c r="H31" s="18">
        <f t="shared" si="3"/>
        <v>0</v>
      </c>
      <c r="I31" s="18">
        <f t="shared" si="3"/>
        <v>0</v>
      </c>
      <c r="J31" s="19">
        <f t="shared" si="3"/>
        <v>163958.15</v>
      </c>
      <c r="K31" s="7"/>
      <c r="L31" s="3"/>
      <c r="M31" s="3"/>
    </row>
    <row r="32" spans="1:15" x14ac:dyDescent="0.2">
      <c r="B32" s="8"/>
      <c r="C32" s="8"/>
      <c r="D32" s="7"/>
      <c r="E32" s="7"/>
      <c r="F32" s="7"/>
      <c r="G32" s="7"/>
      <c r="H32" s="7"/>
      <c r="I32" s="7"/>
      <c r="J32" s="7"/>
      <c r="K32" s="7"/>
      <c r="L32" s="3"/>
      <c r="M32" s="3"/>
    </row>
    <row r="33" spans="1:15" ht="15.75" x14ac:dyDescent="0.25">
      <c r="A33" s="11" t="s">
        <v>47</v>
      </c>
      <c r="B33" s="12"/>
      <c r="C33" s="8"/>
      <c r="D33" s="7"/>
      <c r="E33" s="7"/>
      <c r="F33" s="7"/>
      <c r="G33" s="7"/>
      <c r="H33" s="7"/>
      <c r="I33" s="7"/>
      <c r="J33" s="7"/>
      <c r="K33" s="7"/>
      <c r="L33" s="3"/>
      <c r="M33" s="3"/>
    </row>
    <row r="34" spans="1:15" x14ac:dyDescent="0.2">
      <c r="A34" s="13" t="s">
        <v>0</v>
      </c>
      <c r="B34" s="14" t="s">
        <v>43</v>
      </c>
      <c r="C34" s="8"/>
      <c r="D34" s="15"/>
      <c r="E34" s="15"/>
      <c r="F34" s="15"/>
      <c r="G34" s="15"/>
      <c r="H34" s="15"/>
      <c r="I34" s="15"/>
      <c r="J34" s="25"/>
      <c r="K34" s="7"/>
      <c r="L34" s="3"/>
      <c r="M34" s="3"/>
    </row>
    <row r="35" spans="1:15" x14ac:dyDescent="0.2">
      <c r="A35" t="s">
        <v>9</v>
      </c>
      <c r="B35" s="29">
        <v>57000</v>
      </c>
      <c r="C35" s="8"/>
      <c r="D35" s="26"/>
      <c r="E35" s="26"/>
      <c r="F35" s="26"/>
      <c r="G35" s="26"/>
      <c r="H35" s="26"/>
      <c r="I35" s="7"/>
      <c r="J35" s="26">
        <f>+B35-D35-E35-F35-G35-H35-I35</f>
        <v>57000</v>
      </c>
      <c r="K35" s="7"/>
      <c r="L35">
        <v>5</v>
      </c>
      <c r="M35" s="9"/>
    </row>
    <row r="36" spans="1:15" x14ac:dyDescent="0.2">
      <c r="A36" t="s">
        <v>10</v>
      </c>
      <c r="B36" s="27">
        <v>39950.629999999997</v>
      </c>
      <c r="C36" s="8"/>
      <c r="D36" s="22"/>
      <c r="E36" s="22"/>
      <c r="F36" s="22"/>
      <c r="G36" s="22"/>
      <c r="H36" s="22"/>
      <c r="I36" s="7"/>
      <c r="J36" s="22">
        <f>+B36-D36-E36-F36-G36-H36-I36</f>
        <v>39950.629999999997</v>
      </c>
      <c r="K36" s="7"/>
      <c r="L36">
        <v>5</v>
      </c>
      <c r="M36" s="9"/>
    </row>
    <row r="37" spans="1:15" x14ac:dyDescent="0.2">
      <c r="A37" t="s">
        <v>12</v>
      </c>
      <c r="B37" s="27">
        <v>24231.84</v>
      </c>
      <c r="C37" s="8"/>
      <c r="D37" s="22"/>
      <c r="E37" s="22"/>
      <c r="F37" s="22"/>
      <c r="G37" s="22"/>
      <c r="H37" s="22"/>
      <c r="I37" s="7"/>
      <c r="J37" s="22">
        <f>+B37-D37-E37-F37-G37-H37-I37</f>
        <v>24231.84</v>
      </c>
      <c r="K37" s="7"/>
      <c r="L37">
        <v>5</v>
      </c>
      <c r="M37" s="9"/>
      <c r="N37" s="10"/>
      <c r="O37" s="10"/>
    </row>
    <row r="38" spans="1:15" x14ac:dyDescent="0.2">
      <c r="A38" t="s">
        <v>14</v>
      </c>
      <c r="B38" s="27">
        <v>14844.17</v>
      </c>
      <c r="C38" s="8"/>
      <c r="D38" s="22"/>
      <c r="E38" s="22"/>
      <c r="F38" s="22"/>
      <c r="G38" s="22"/>
      <c r="H38" s="22"/>
      <c r="I38" s="7"/>
      <c r="J38" s="22">
        <f>+B38-D38-E38-F38-G38-H38-I38</f>
        <v>14844.17</v>
      </c>
      <c r="K38" s="7"/>
      <c r="L38">
        <v>5</v>
      </c>
      <c r="M38" s="9"/>
    </row>
    <row r="39" spans="1:15" x14ac:dyDescent="0.2">
      <c r="A39" t="s">
        <v>18</v>
      </c>
      <c r="B39" s="28">
        <v>2700.52</v>
      </c>
      <c r="C39" s="8"/>
      <c r="D39" s="23"/>
      <c r="E39" s="23"/>
      <c r="F39" s="23"/>
      <c r="G39" s="23"/>
      <c r="H39" s="23"/>
      <c r="I39" s="7"/>
      <c r="J39" s="23">
        <f>+B39-D39-E39-F39-G39-H39-I39</f>
        <v>2700.52</v>
      </c>
      <c r="K39" s="7"/>
      <c r="L39">
        <v>5</v>
      </c>
      <c r="M39" s="9"/>
      <c r="N39" s="10"/>
      <c r="O39" s="10"/>
    </row>
    <row r="40" spans="1:15" x14ac:dyDescent="0.2">
      <c r="A40" s="16" t="s">
        <v>46</v>
      </c>
      <c r="B40" s="17">
        <f>SUM(B35:B39)</f>
        <v>138727.16</v>
      </c>
      <c r="C40" s="8"/>
      <c r="D40" s="19">
        <f t="shared" ref="D40:I40" si="4">SUM(D35:D39)</f>
        <v>0</v>
      </c>
      <c r="E40" s="19">
        <f t="shared" si="4"/>
        <v>0</v>
      </c>
      <c r="F40" s="19">
        <f t="shared" si="4"/>
        <v>0</v>
      </c>
      <c r="G40" s="19">
        <f t="shared" si="4"/>
        <v>0</v>
      </c>
      <c r="H40" s="19">
        <f t="shared" si="4"/>
        <v>0</v>
      </c>
      <c r="I40" s="19">
        <f t="shared" si="4"/>
        <v>0</v>
      </c>
      <c r="J40" s="19">
        <f>SUM(J35:J39)</f>
        <v>138727.16</v>
      </c>
      <c r="K40" s="7"/>
      <c r="M40" s="9"/>
      <c r="N40" s="10"/>
      <c r="O40" s="10"/>
    </row>
    <row r="41" spans="1:15" x14ac:dyDescent="0.2">
      <c r="B41" s="8"/>
      <c r="C41" s="8"/>
      <c r="D41" s="7"/>
      <c r="E41" s="7"/>
      <c r="F41" s="7"/>
      <c r="G41" s="7"/>
      <c r="H41" s="7"/>
      <c r="I41" s="7"/>
      <c r="J41" s="7"/>
      <c r="K41" s="7"/>
      <c r="M41" s="9"/>
      <c r="N41" s="10"/>
      <c r="O41" s="10"/>
    </row>
    <row r="42" spans="1:15" ht="15.75" x14ac:dyDescent="0.25">
      <c r="A42" s="11" t="s">
        <v>48</v>
      </c>
      <c r="B42" s="12"/>
      <c r="C42" s="8"/>
      <c r="D42" s="7"/>
      <c r="E42" s="7"/>
      <c r="F42" s="7"/>
      <c r="G42" s="7"/>
      <c r="H42" s="7"/>
      <c r="I42" s="7"/>
      <c r="J42" s="7"/>
      <c r="K42" s="7"/>
      <c r="M42" s="9"/>
      <c r="N42" s="10"/>
      <c r="O42" s="10"/>
    </row>
    <row r="43" spans="1:15" x14ac:dyDescent="0.2">
      <c r="A43" s="13" t="s">
        <v>0</v>
      </c>
      <c r="B43" s="14" t="s">
        <v>43</v>
      </c>
      <c r="C43" s="8"/>
      <c r="D43" s="15"/>
      <c r="E43" s="15"/>
      <c r="F43" s="15"/>
      <c r="G43" s="15"/>
      <c r="H43" s="15"/>
      <c r="I43" s="15"/>
      <c r="J43" s="25"/>
      <c r="K43" s="7"/>
      <c r="M43" s="9"/>
      <c r="N43" s="10"/>
      <c r="O43" s="10"/>
    </row>
    <row r="44" spans="1:15" x14ac:dyDescent="0.2">
      <c r="A44" t="s">
        <v>13</v>
      </c>
      <c r="B44" s="29">
        <v>38395.879999999997</v>
      </c>
      <c r="C44" s="8"/>
      <c r="D44" s="26"/>
      <c r="E44" s="26"/>
      <c r="F44" s="26"/>
      <c r="G44" s="26"/>
      <c r="H44" s="26"/>
      <c r="I44" s="26"/>
      <c r="J44" s="22">
        <f t="shared" ref="J44:J50" si="5">+B44-D44-E44-F44-G44-H44-I44</f>
        <v>38395.879999999997</v>
      </c>
      <c r="K44" s="7"/>
      <c r="L44">
        <v>7</v>
      </c>
      <c r="M44" s="9"/>
    </row>
    <row r="45" spans="1:15" x14ac:dyDescent="0.2">
      <c r="A45" t="s">
        <v>20</v>
      </c>
      <c r="B45" s="27">
        <v>18076</v>
      </c>
      <c r="C45" s="8"/>
      <c r="D45" s="22"/>
      <c r="E45" s="22"/>
      <c r="F45" s="22"/>
      <c r="G45" s="22"/>
      <c r="H45" s="22"/>
      <c r="I45" s="22"/>
      <c r="J45" s="22">
        <f t="shared" si="5"/>
        <v>18076</v>
      </c>
      <c r="K45" s="7"/>
      <c r="L45">
        <v>7</v>
      </c>
      <c r="M45" s="9"/>
    </row>
    <row r="46" spans="1:15" x14ac:dyDescent="0.2">
      <c r="A46" t="s">
        <v>21</v>
      </c>
      <c r="B46" s="27">
        <v>58991.55</v>
      </c>
      <c r="C46" s="8"/>
      <c r="D46" s="22"/>
      <c r="E46" s="22"/>
      <c r="F46" s="22"/>
      <c r="G46" s="22"/>
      <c r="H46" s="22"/>
      <c r="I46" s="22"/>
      <c r="J46" s="22">
        <f t="shared" si="5"/>
        <v>58991.55</v>
      </c>
      <c r="K46" s="7"/>
      <c r="L46">
        <v>5</v>
      </c>
      <c r="M46" s="9"/>
    </row>
    <row r="47" spans="1:15" x14ac:dyDescent="0.2">
      <c r="A47" t="s">
        <v>22</v>
      </c>
      <c r="B47" s="27">
        <v>36473.25</v>
      </c>
      <c r="C47" s="8"/>
      <c r="D47" s="22"/>
      <c r="E47" s="22"/>
      <c r="F47" s="22"/>
      <c r="G47" s="22"/>
      <c r="H47" s="22"/>
      <c r="I47" s="22"/>
      <c r="J47" s="22">
        <f t="shared" si="5"/>
        <v>36473.25</v>
      </c>
      <c r="K47" s="7"/>
      <c r="L47">
        <v>5</v>
      </c>
      <c r="M47" s="9"/>
      <c r="N47" s="10"/>
      <c r="O47" s="10"/>
    </row>
    <row r="48" spans="1:15" x14ac:dyDescent="0.2">
      <c r="A48" t="s">
        <v>23</v>
      </c>
      <c r="B48" s="27">
        <v>53613.88</v>
      </c>
      <c r="C48" s="8"/>
      <c r="D48" s="22"/>
      <c r="E48" s="22"/>
      <c r="F48" s="22"/>
      <c r="G48" s="22"/>
      <c r="H48" s="22"/>
      <c r="I48" s="22"/>
      <c r="J48" s="22">
        <f t="shared" si="5"/>
        <v>53613.88</v>
      </c>
      <c r="K48" s="7"/>
      <c r="L48">
        <v>15</v>
      </c>
      <c r="M48" s="9"/>
      <c r="N48" s="10"/>
      <c r="O48" s="10"/>
    </row>
    <row r="49" spans="1:15" x14ac:dyDescent="0.2">
      <c r="A49" s="3" t="s">
        <v>24</v>
      </c>
      <c r="B49" s="27">
        <v>8890</v>
      </c>
      <c r="C49" s="8"/>
      <c r="D49" s="22"/>
      <c r="E49" s="22"/>
      <c r="F49" s="22"/>
      <c r="G49" s="22"/>
      <c r="H49" s="22"/>
      <c r="I49" s="22"/>
      <c r="J49" s="22">
        <f t="shared" si="5"/>
        <v>8890</v>
      </c>
      <c r="K49" s="7"/>
      <c r="L49" s="3">
        <v>5</v>
      </c>
      <c r="M49" s="9"/>
      <c r="N49" s="10"/>
      <c r="O49" s="10"/>
    </row>
    <row r="50" spans="1:15" x14ac:dyDescent="0.2">
      <c r="A50" s="3" t="s">
        <v>25</v>
      </c>
      <c r="B50" s="28">
        <v>39600</v>
      </c>
      <c r="C50" s="8"/>
      <c r="D50" s="23"/>
      <c r="E50" s="23"/>
      <c r="F50" s="23"/>
      <c r="G50" s="23"/>
      <c r="H50" s="23"/>
      <c r="I50" s="23"/>
      <c r="J50" s="22">
        <f t="shared" si="5"/>
        <v>39600</v>
      </c>
      <c r="K50" s="7"/>
      <c r="L50" s="3">
        <v>5</v>
      </c>
      <c r="M50" s="9"/>
    </row>
    <row r="51" spans="1:15" x14ac:dyDescent="0.2">
      <c r="A51" s="16" t="s">
        <v>46</v>
      </c>
      <c r="B51" s="17">
        <f>SUM(B44:B50)</f>
        <v>254040.56</v>
      </c>
      <c r="D51" s="19">
        <f t="shared" ref="D51" si="6">SUM(D46:D50)</f>
        <v>0</v>
      </c>
      <c r="E51" s="19">
        <f t="shared" ref="E51" si="7">SUM(E46:E50)</f>
        <v>0</v>
      </c>
      <c r="F51" s="19">
        <f t="shared" ref="F51" si="8">SUM(F46:F50)</f>
        <v>0</v>
      </c>
      <c r="G51" s="19">
        <f t="shared" ref="G51" si="9">SUM(G46:G50)</f>
        <v>0</v>
      </c>
      <c r="H51" s="19">
        <f t="shared" ref="H51" si="10">SUM(H46:H50)</f>
        <v>0</v>
      </c>
      <c r="I51" s="19">
        <f t="shared" ref="I51" si="11">SUM(I46:I50)</f>
        <v>0</v>
      </c>
      <c r="J51" s="19">
        <f>SUM(J44:J50)</f>
        <v>254040.56</v>
      </c>
    </row>
    <row r="53" spans="1:15" ht="15.75" x14ac:dyDescent="0.25">
      <c r="A53" s="30" t="s">
        <v>49</v>
      </c>
      <c r="B53" s="17">
        <f>B51+B40+B31+B20+B13</f>
        <v>2947242.2699999996</v>
      </c>
      <c r="D53" s="17">
        <f>D51+D40+D31+D20+D13</f>
        <v>68491.66</v>
      </c>
      <c r="E53" s="17">
        <f>E51+E40+E31+E20+E13</f>
        <v>237774.09</v>
      </c>
      <c r="F53" s="17">
        <f>F51+F40+F31+F20+F13</f>
        <v>23501</v>
      </c>
      <c r="G53" s="17">
        <f>G51+G40+G31+G20+G13</f>
        <v>83166</v>
      </c>
      <c r="H53" s="17">
        <f>H51+H40+H31+H20+H13</f>
        <v>373716</v>
      </c>
      <c r="I53" s="17">
        <f>I51+I40+I31+I20+I13</f>
        <v>0</v>
      </c>
      <c r="J53" s="17">
        <f>J51+J40+J31+J20+J13</f>
        <v>2160593.52</v>
      </c>
    </row>
    <row r="54" spans="1:15" x14ac:dyDescent="0.2">
      <c r="D54" s="7"/>
      <c r="E54" s="7"/>
      <c r="F54" s="7"/>
      <c r="G54" s="7"/>
      <c r="H54" s="7"/>
      <c r="I54" s="7"/>
      <c r="J54" s="7"/>
    </row>
    <row r="55" spans="1:15" ht="13.5" thickBot="1" x14ac:dyDescent="0.25"/>
    <row r="56" spans="1:15" x14ac:dyDescent="0.2">
      <c r="A56" s="31" t="s">
        <v>50</v>
      </c>
      <c r="B56" s="32">
        <f>D53+E53+F53</f>
        <v>329766.75</v>
      </c>
    </row>
    <row r="57" spans="1:15" x14ac:dyDescent="0.2">
      <c r="A57" s="33" t="s">
        <v>51</v>
      </c>
      <c r="B57" s="34">
        <f>G53+I53</f>
        <v>83166</v>
      </c>
    </row>
    <row r="58" spans="1:15" x14ac:dyDescent="0.2">
      <c r="A58" s="33" t="s">
        <v>52</v>
      </c>
      <c r="B58" s="34">
        <f>H53</f>
        <v>373716</v>
      </c>
    </row>
    <row r="59" spans="1:15" x14ac:dyDescent="0.2">
      <c r="A59" s="33" t="s">
        <v>53</v>
      </c>
      <c r="B59" s="34">
        <f>J53</f>
        <v>2160593.52</v>
      </c>
    </row>
    <row r="60" spans="1:15" ht="13.5" thickBot="1" x14ac:dyDescent="0.25">
      <c r="A60" s="35"/>
      <c r="B60" s="36">
        <f>SUM(B56:B59)</f>
        <v>2947242.27</v>
      </c>
    </row>
  </sheetData>
  <pageMargins left="0.74803149606299213" right="0.74803149606299213" top="0.98425196850393704" bottom="0.98425196850393704" header="0.51181102362204722" footer="0.51181102362204722"/>
  <pageSetup paperSize="8" scale="55" orientation="landscape" r:id="rId1"/>
  <headerFooter>
    <oddFooter>&amp;L&amp;Z&amp;F:
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Out-turn &amp; Funding 22-23</vt:lpstr>
    </vt:vector>
  </TitlesOfParts>
  <Company>HWFRS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Reohorn, Martin</dc:creator>
  <cp:lastModifiedBy>Martin, Zoe</cp:lastModifiedBy>
  <cp:lastPrinted>2023-10-16T10:57:56Z</cp:lastPrinted>
  <dcterms:created xsi:type="dcterms:W3CDTF">2023-06-08T14:12:12Z</dcterms:created>
  <dcterms:modified xsi:type="dcterms:W3CDTF">2026-02-03T10:37:30Z</dcterms:modified>
</cp:coreProperties>
</file>