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5-26\FOI\"/>
    </mc:Choice>
  </mc:AlternateContent>
  <xr:revisionPtr revIDLastSave="0" documentId="13_ncr:1_{B1DD3F2D-4049-4ED6-934C-2AC13C2697CE}" xr6:coauthVersionLast="47" xr6:coauthVersionMax="47" xr10:uidLastSave="{00000000-0000-0000-0000-000000000000}"/>
  <bookViews>
    <workbookView xWindow="28665" yWindow="-135" windowWidth="29070" windowHeight="15750" xr2:uid="{61A365B2-D86E-45EC-A4F2-D62B6EEBF211}"/>
  </bookViews>
  <sheets>
    <sheet name="Temp Financing" sheetId="1" r:id="rId1"/>
  </sheets>
  <externalReferences>
    <externalReference r:id="rId2"/>
  </externalReferences>
  <definedNames>
    <definedName name="_xlnm.Print_Area" localSheetId="0">'Temp Financing'!$A$1:$B$52</definedName>
    <definedName name="xlvar.ACTLDG" localSheetId="0">"21CAA"</definedName>
    <definedName name="xlvar.BUDLDG" localSheetId="0">"CBLIVE"</definedName>
    <definedName name="xlvar.FROM" localSheetId="0">"1"</definedName>
    <definedName name="xlvar.TO" localSheetId="0">"13"</definedName>
    <definedName name="zzXLOne.ORIGINALDEFNSHEET" localSheetId="0">"\\fs-finance\t1\fin1\rel119\ci\software\custom\rts\Excel\CAPITAL\Capital Outturn Report V1.xlsDesign"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E53" i="1"/>
  <c r="F53" i="1"/>
  <c r="D53" i="1"/>
  <c r="E44" i="1"/>
  <c r="F44" i="1"/>
  <c r="E32" i="1"/>
  <c r="F32" i="1"/>
  <c r="D32" i="1"/>
  <c r="E24" i="1"/>
  <c r="F24" i="1"/>
  <c r="E19" i="1"/>
  <c r="F19" i="1"/>
  <c r="B12" i="1"/>
  <c r="B24" i="1"/>
  <c r="E12" i="1"/>
  <c r="F12" i="1"/>
  <c r="D12" i="1"/>
  <c r="E55" i="1" l="1"/>
  <c r="F55" i="1"/>
  <c r="D23" i="1"/>
  <c r="B41" i="1"/>
  <c r="H41" i="1" s="1"/>
  <c r="B51" i="1"/>
  <c r="H51" i="1" s="1"/>
  <c r="B38" i="1"/>
  <c r="H38" i="1" s="1"/>
  <c r="B50" i="1"/>
  <c r="B30" i="1"/>
  <c r="H30" i="1" s="1"/>
  <c r="B29" i="1"/>
  <c r="H29" i="1" s="1"/>
  <c r="H43" i="1"/>
  <c r="B42" i="1"/>
  <c r="B40" i="1"/>
  <c r="D40" i="1" s="1"/>
  <c r="D44" i="1" s="1"/>
  <c r="H52" i="1"/>
  <c r="B31" i="1"/>
  <c r="H31" i="1" s="1"/>
  <c r="B37" i="1"/>
  <c r="B49" i="1"/>
  <c r="H49" i="1" s="1"/>
  <c r="B36" i="1"/>
  <c r="B48" i="1"/>
  <c r="B28" i="1"/>
  <c r="B18" i="1"/>
  <c r="B19" i="1" s="1"/>
  <c r="H17" i="1"/>
  <c r="H11" i="1"/>
  <c r="H9" i="1"/>
  <c r="H8" i="1"/>
  <c r="B32" i="1" l="1"/>
  <c r="H36" i="1"/>
  <c r="B44" i="1"/>
  <c r="H48" i="1"/>
  <c r="B53" i="1"/>
  <c r="H23" i="1"/>
  <c r="H24" i="1" s="1"/>
  <c r="D24" i="1"/>
  <c r="H18" i="1"/>
  <c r="H37" i="1"/>
  <c r="H50" i="1"/>
  <c r="H42" i="1"/>
  <c r="H10" i="1"/>
  <c r="H7" i="1"/>
  <c r="H28" i="1"/>
  <c r="H32" i="1" s="1"/>
  <c r="D16" i="1"/>
  <c r="D19" i="1" s="1"/>
  <c r="H40" i="1"/>
  <c r="B55" i="1" l="1"/>
  <c r="D55" i="1"/>
  <c r="B57" i="1" s="1"/>
  <c r="H12" i="1"/>
  <c r="H53" i="1"/>
  <c r="H44" i="1"/>
  <c r="H16" i="1"/>
  <c r="H19" i="1" s="1"/>
  <c r="B58" i="1"/>
  <c r="B59" i="1"/>
  <c r="H55" i="1" l="1"/>
  <c r="B60" i="1" s="1"/>
  <c r="B61" i="1" s="1"/>
</calcChain>
</file>

<file path=xl/sharedStrings.xml><?xml version="1.0" encoding="utf-8"?>
<sst xmlns="http://schemas.openxmlformats.org/spreadsheetml/2006/main" count="62" uniqueCount="47">
  <si>
    <t>RCCO</t>
  </si>
  <si>
    <t>Net</t>
  </si>
  <si>
    <t>Grant</t>
  </si>
  <si>
    <t>Receipt</t>
  </si>
  <si>
    <t>Borrow</t>
  </si>
  <si>
    <t>Car 20-21</t>
  </si>
  <si>
    <t>Car 21-22</t>
  </si>
  <si>
    <t>Van-Small 21-22</t>
  </si>
  <si>
    <t>Van - Provention (EMR Funded)</t>
  </si>
  <si>
    <t>Response (6)</t>
  </si>
  <si>
    <t>Hereford FS Prelims</t>
  </si>
  <si>
    <t>Broadway FS</t>
  </si>
  <si>
    <t>North Hereford STF - Prelims</t>
  </si>
  <si>
    <t>395- Breathing Apparatus Sets</t>
  </si>
  <si>
    <t>254 - Leintwardine Rear Extension</t>
  </si>
  <si>
    <t>364 - Water First Responder Update</t>
  </si>
  <si>
    <t>372 - ICT Switches</t>
  </si>
  <si>
    <t>382 - Veh Mount CCTV</t>
  </si>
  <si>
    <t>389 - Meeting Room ICT</t>
  </si>
  <si>
    <t>391 - Upton Heating</t>
  </si>
  <si>
    <t>402  - Fitness Equipment</t>
  </si>
  <si>
    <t>403  - Station End Equip (Reserve Funded)</t>
  </si>
  <si>
    <t>247 - ICT Strategy Cloud Services</t>
  </si>
  <si>
    <t>250 - ICT Strategy Equipment</t>
  </si>
  <si>
    <t>327 - Ross On Wye Roof</t>
  </si>
  <si>
    <t>361 - Tenbury: Appliance Bay Doors</t>
  </si>
  <si>
    <t>365 - WAN Hardware</t>
  </si>
  <si>
    <t>383 - HVP PPPE</t>
  </si>
  <si>
    <t>392 - ICT - Switches 23-24</t>
  </si>
  <si>
    <t>393 - Drone Replacement 23/24</t>
  </si>
  <si>
    <t>394 - Equipment iPad</t>
  </si>
  <si>
    <t>Capital Financing 2023/24</t>
  </si>
  <si>
    <t>Scheme</t>
  </si>
  <si>
    <t>TO FINANCE</t>
  </si>
  <si>
    <t>CAPREP: 100 - Vehicles</t>
  </si>
  <si>
    <t>Totals</t>
  </si>
  <si>
    <t>CAPREP: 200 - Major Building</t>
  </si>
  <si>
    <t>Grand Totals</t>
  </si>
  <si>
    <t>RCCO - including Reserves</t>
  </si>
  <si>
    <t>Cap Grants</t>
  </si>
  <si>
    <t>Cap Rcpts</t>
  </si>
  <si>
    <t>Net Borrow</t>
  </si>
  <si>
    <t>CAPREP: 300 - Major Equipment</t>
  </si>
  <si>
    <t>CAPREP: 400 - Minor Schemes - Property</t>
  </si>
  <si>
    <t>CAPREP: 500 - Minor Schemes - IT</t>
  </si>
  <si>
    <t>CAPREP: 600 - Minor Schemes - Equipment</t>
  </si>
  <si>
    <t xml:space="preserve">MRP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</si>
</sst>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-#,##0_-;\(#,##0\)"/>
    <numFmt numFmtId="165" formatCode="#,##0_ ;[Red]\-#,##0\ "/>
    <numFmt numFmtId="166" formatCode="\ #,##0.00_-;\-\ #,##0.00"/>
    <numFmt numFmtId="167" formatCode="#,##0.00_ ;[Red]\-#,##0.00\ "/>
    <numFmt numFmtId="170" formatCode="_-* #,##0_-;\-* #,##0_-;_-* &quot;-&quot;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2"/>
      <color indexed="18"/>
      <name val="Arial"/>
      <family val="2"/>
    </font>
    <font>
      <sz val="10"/>
      <name val="Arial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name val="Helv"/>
      <charset val="204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7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1" fillId="8" borderId="0" applyNumberFormat="0" applyBorder="0" applyAlignment="0" applyProtection="0"/>
    <xf numFmtId="0" fontId="12" fillId="25" borderId="14" applyNumberFormat="0" applyAlignment="0" applyProtection="0"/>
    <xf numFmtId="0" fontId="13" fillId="26" borderId="15" applyNumberFormat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8" fillId="0" borderId="18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14" applyNumberFormat="0" applyAlignment="0" applyProtection="0"/>
    <xf numFmtId="0" fontId="20" fillId="0" borderId="19" applyNumberFormat="0" applyFill="0" applyAlignment="0" applyProtection="0"/>
    <xf numFmtId="0" fontId="21" fillId="27" borderId="0" applyNumberFormat="0" applyBorder="0" applyAlignment="0" applyProtection="0"/>
    <xf numFmtId="0" fontId="9" fillId="28" borderId="20" applyNumberFormat="0" applyFont="0" applyAlignment="0" applyProtection="0"/>
    <xf numFmtId="0" fontId="22" fillId="25" borderId="21" applyNumberFormat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2"/>
    <xf numFmtId="41" fontId="3" fillId="0" borderId="0" xfId="2" applyNumberFormat="1" applyFont="1"/>
    <xf numFmtId="0" fontId="4" fillId="0" borderId="0" xfId="2" quotePrefix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2" borderId="0" xfId="2" applyFont="1" applyFill="1"/>
    <xf numFmtId="0" fontId="3" fillId="0" borderId="0" xfId="2" applyFont="1" applyAlignment="1">
      <alignment horizontal="center"/>
    </xf>
    <xf numFmtId="0" fontId="2" fillId="2" borderId="0" xfId="2" applyFill="1"/>
    <xf numFmtId="0" fontId="2" fillId="0" borderId="0" xfId="2" applyAlignment="1">
      <alignment horizontal="center" wrapText="1"/>
    </xf>
    <xf numFmtId="0" fontId="3" fillId="3" borderId="0" xfId="2" applyFont="1" applyFill="1" applyAlignment="1">
      <alignment horizontal="center" wrapText="1"/>
    </xf>
    <xf numFmtId="41" fontId="2" fillId="0" borderId="0" xfId="2" applyNumberFormat="1" applyAlignment="1">
      <alignment horizontal="left"/>
    </xf>
    <xf numFmtId="0" fontId="5" fillId="0" borderId="0" xfId="0" applyFont="1"/>
    <xf numFmtId="165" fontId="2" fillId="0" borderId="0" xfId="2" applyNumberFormat="1" applyAlignment="1">
      <alignment horizontal="right"/>
    </xf>
    <xf numFmtId="165" fontId="2" fillId="3" borderId="0" xfId="2" applyNumberFormat="1" applyFill="1" applyAlignment="1">
      <alignment horizontal="right"/>
    </xf>
    <xf numFmtId="0" fontId="3" fillId="4" borderId="1" xfId="0" applyFont="1" applyFill="1" applyBorder="1" applyAlignment="1">
      <alignment horizontal="center"/>
    </xf>
    <xf numFmtId="166" fontId="3" fillId="4" borderId="1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7" fontId="3" fillId="4" borderId="1" xfId="0" applyNumberFormat="1" applyFont="1" applyFill="1" applyBorder="1" applyAlignment="1">
      <alignment horizontal="center"/>
    </xf>
    <xf numFmtId="0" fontId="3" fillId="0" borderId="0" xfId="2" applyFont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6" fillId="0" borderId="0" xfId="0" applyFont="1"/>
    <xf numFmtId="0" fontId="3" fillId="4" borderId="2" xfId="0" applyFont="1" applyFill="1" applyBorder="1"/>
    <xf numFmtId="166" fontId="3" fillId="4" borderId="1" xfId="0" applyNumberFormat="1" applyFont="1" applyFill="1" applyBorder="1"/>
    <xf numFmtId="167" fontId="3" fillId="5" borderId="1" xfId="0" applyNumberFormat="1" applyFont="1" applyFill="1" applyBorder="1"/>
    <xf numFmtId="165" fontId="2" fillId="0" borderId="0" xfId="2" applyNumberFormat="1" applyBorder="1" applyAlignment="1">
      <alignment horizontal="right"/>
    </xf>
    <xf numFmtId="165" fontId="2" fillId="0" borderId="4" xfId="2" applyNumberFormat="1" applyBorder="1" applyAlignment="1">
      <alignment horizontal="right"/>
    </xf>
    <xf numFmtId="165" fontId="2" fillId="0" borderId="5" xfId="2" applyNumberFormat="1" applyBorder="1" applyAlignment="1">
      <alignment horizontal="right"/>
    </xf>
    <xf numFmtId="41" fontId="2" fillId="0" borderId="4" xfId="2" applyNumberFormat="1" applyBorder="1" applyAlignment="1">
      <alignment horizontal="left"/>
    </xf>
    <xf numFmtId="0" fontId="3" fillId="4" borderId="1" xfId="0" applyFont="1" applyFill="1" applyBorder="1"/>
    <xf numFmtId="165" fontId="2" fillId="3" borderId="4" xfId="2" applyNumberFormat="1" applyFill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167" fontId="3" fillId="4" borderId="2" xfId="0" applyNumberFormat="1" applyFont="1" applyFill="1" applyBorder="1" applyAlignment="1">
      <alignment horizontal="center"/>
    </xf>
    <xf numFmtId="165" fontId="2" fillId="3" borderId="6" xfId="2" applyNumberFormat="1" applyFill="1" applyBorder="1" applyAlignment="1">
      <alignment horizontal="right"/>
    </xf>
    <xf numFmtId="41" fontId="2" fillId="0" borderId="5" xfId="2" applyNumberFormat="1" applyBorder="1" applyAlignment="1">
      <alignment horizontal="left"/>
    </xf>
    <xf numFmtId="165" fontId="2" fillId="3" borderId="5" xfId="2" applyNumberFormat="1" applyFill="1" applyBorder="1" applyAlignment="1">
      <alignment horizontal="right"/>
    </xf>
    <xf numFmtId="165" fontId="2" fillId="3" borderId="7" xfId="2" applyNumberFormat="1" applyFill="1" applyBorder="1" applyAlignment="1">
      <alignment horizontal="right"/>
    </xf>
    <xf numFmtId="0" fontId="2" fillId="0" borderId="4" xfId="2" applyBorder="1"/>
    <xf numFmtId="0" fontId="2" fillId="0" borderId="0" xfId="2"/>
    <xf numFmtId="170" fontId="3" fillId="6" borderId="8" xfId="2" applyNumberFormat="1" applyFont="1" applyFill="1" applyBorder="1"/>
    <xf numFmtId="166" fontId="3" fillId="6" borderId="9" xfId="2" applyNumberFormat="1" applyFont="1" applyFill="1" applyBorder="1"/>
    <xf numFmtId="170" fontId="3" fillId="6" borderId="10" xfId="2" applyNumberFormat="1" applyFont="1" applyFill="1" applyBorder="1"/>
    <xf numFmtId="166" fontId="3" fillId="6" borderId="11" xfId="2" applyNumberFormat="1" applyFont="1" applyFill="1" applyBorder="1"/>
    <xf numFmtId="170" fontId="3" fillId="6" borderId="12" xfId="2" applyNumberFormat="1" applyFont="1" applyFill="1" applyBorder="1"/>
    <xf numFmtId="166" fontId="3" fillId="6" borderId="13" xfId="2" applyNumberFormat="1" applyFont="1" applyFill="1" applyBorder="1"/>
    <xf numFmtId="0" fontId="3" fillId="0" borderId="0" xfId="2" applyFont="1" applyFill="1" applyAlignment="1">
      <alignment wrapText="1"/>
    </xf>
    <xf numFmtId="165" fontId="2" fillId="0" borderId="3" xfId="2" applyNumberFormat="1" applyFill="1" applyBorder="1" applyAlignment="1">
      <alignment horizontal="right"/>
    </xf>
    <xf numFmtId="165" fontId="2" fillId="0" borderId="4" xfId="2" applyNumberFormat="1" applyFill="1" applyBorder="1" applyAlignment="1">
      <alignment horizontal="right"/>
    </xf>
    <xf numFmtId="165" fontId="2" fillId="0" borderId="5" xfId="2" applyNumberFormat="1" applyFill="1" applyBorder="1" applyAlignment="1">
      <alignment horizontal="right"/>
    </xf>
    <xf numFmtId="0" fontId="0" fillId="0" borderId="0" xfId="0" applyAlignment="1">
      <alignment vertical="top" wrapText="1"/>
    </xf>
    <xf numFmtId="0" fontId="6" fillId="0" borderId="0" xfId="3" applyFont="1"/>
    <xf numFmtId="0" fontId="6" fillId="0" borderId="0" xfId="3" applyFont="1"/>
    <xf numFmtId="0" fontId="6" fillId="0" borderId="0" xfId="3" applyFont="1"/>
    <xf numFmtId="0" fontId="6" fillId="0" borderId="0" xfId="3" applyFont="1"/>
  </cellXfs>
  <cellStyles count="46">
    <cellStyle name="20% - Accent1 2" xfId="4" xr:uid="{1BA0F6A9-5C4D-43C0-90EE-394D4D9BC85F}"/>
    <cellStyle name="20% - Accent2 2" xfId="5" xr:uid="{49E6F132-DB2D-4544-93C1-FE768E6AB68A}"/>
    <cellStyle name="20% - Accent3 2" xfId="6" xr:uid="{D2AEA683-BFD1-4840-8E3D-B1D53E846999}"/>
    <cellStyle name="20% - Accent4 2" xfId="7" xr:uid="{70CC6CFD-E875-41A3-A144-80CA79880B2A}"/>
    <cellStyle name="20% - Accent5 2" xfId="8" xr:uid="{7CD8B2D5-7431-4F07-808C-2D75C13D3964}"/>
    <cellStyle name="20% - Accent6 2" xfId="9" xr:uid="{53992A6A-A658-4D32-8D26-A8F8A4262C3B}"/>
    <cellStyle name="40% - Accent1 2" xfId="10" xr:uid="{7A81D0A4-EE02-4A00-A254-D410BCFB729D}"/>
    <cellStyle name="40% - Accent2 2" xfId="11" xr:uid="{2985E204-1916-452C-B32E-8EFAA2518D7C}"/>
    <cellStyle name="40% - Accent3 2" xfId="12" xr:uid="{324D989C-8DE8-46C3-8C5D-9D12954D0FEB}"/>
    <cellStyle name="40% - Accent4 2" xfId="13" xr:uid="{89096876-2F5C-4177-A26E-128C63E61810}"/>
    <cellStyle name="40% - Accent5 2" xfId="14" xr:uid="{7DABD86A-15E2-466C-A12C-5A78DF3C0C8F}"/>
    <cellStyle name="40% - Accent6 2" xfId="15" xr:uid="{46FEB579-19AF-4294-B36C-103B4AA6E416}"/>
    <cellStyle name="60% - Accent1 2" xfId="16" xr:uid="{AA11A1F7-B9B1-4AD2-B605-021AD29CCA71}"/>
    <cellStyle name="60% - Accent2 2" xfId="17" xr:uid="{F83398CE-5C19-4A6E-8163-9E535AC7C8F9}"/>
    <cellStyle name="60% - Accent3 2" xfId="18" xr:uid="{075DA0E3-47E8-44E4-AD6D-780DFCDABD4E}"/>
    <cellStyle name="60% - Accent4 2" xfId="19" xr:uid="{036D3922-BFDA-4862-A090-8362B8FFA8D9}"/>
    <cellStyle name="60% - Accent5 2" xfId="20" xr:uid="{5FD1ADC8-07E1-4AD8-9EC6-EABB0693BAE0}"/>
    <cellStyle name="60% - Accent6 2" xfId="21" xr:uid="{44A31BC3-89EA-4740-8238-250F0E9273ED}"/>
    <cellStyle name="Accent1 2" xfId="22" xr:uid="{97EF0CBB-403E-4688-A667-870C80A4D1EF}"/>
    <cellStyle name="Accent2 2" xfId="23" xr:uid="{6DEF54BC-2DE9-44EC-8D19-3F67C7179BBA}"/>
    <cellStyle name="Accent3 2" xfId="24" xr:uid="{6AE6D100-4EEC-44A2-9764-4AB04E6A18B4}"/>
    <cellStyle name="Accent4 2" xfId="25" xr:uid="{A88D6D24-7B94-4D2B-8165-EE5A205F1F5A}"/>
    <cellStyle name="Accent5 2" xfId="26" xr:uid="{EFD901FB-F4E3-4A5B-89CE-2F7A702BD0DC}"/>
    <cellStyle name="Accent6 2" xfId="27" xr:uid="{59085AE5-1705-4D04-81D5-0C43C2B771E6}"/>
    <cellStyle name="Bad 2" xfId="28" xr:uid="{4B767439-9D42-43DB-BC9B-3B395ABE1CC6}"/>
    <cellStyle name="Calculation 2" xfId="29" xr:uid="{662ACF17-29A1-49F4-B3FB-5C4A6FAF6647}"/>
    <cellStyle name="Check Cell 2" xfId="30" xr:uid="{EE0908B7-5D8F-4644-908A-B1BCE07933C5}"/>
    <cellStyle name="Explanatory Text 2" xfId="31" xr:uid="{370956E2-AC22-4189-A4E2-AFF06CD7F33C}"/>
    <cellStyle name="Good 2" xfId="32" xr:uid="{1E2B83FB-3C98-46C9-B134-49ACBF89A348}"/>
    <cellStyle name="Heading 1 2" xfId="33" xr:uid="{C82F48CA-13C8-4CD8-9546-CB2B02288D4D}"/>
    <cellStyle name="Heading 2 2" xfId="34" xr:uid="{00807C5B-C618-47F7-870B-680578AAD38E}"/>
    <cellStyle name="Heading 3 2" xfId="35" xr:uid="{74F8E823-0D85-48D0-B2F5-410D8C998F99}"/>
    <cellStyle name="Heading 4 2" xfId="36" xr:uid="{BD5B2706-4E87-4C2F-A1FC-75A99DD26A6C}"/>
    <cellStyle name="Input 2" xfId="37" xr:uid="{780C59F3-F326-4DD7-93A3-4A87617F502F}"/>
    <cellStyle name="Linked Cell 2" xfId="38" xr:uid="{667F87AD-0BF7-4887-A7FD-71C9D8719345}"/>
    <cellStyle name="Neutral 2" xfId="39" xr:uid="{C9B26607-976B-4406-9530-F8EE3AE971C7}"/>
    <cellStyle name="Normal" xfId="0" builtinId="0"/>
    <cellStyle name="Normal 2" xfId="3" xr:uid="{48E5DAD4-949E-47BD-B107-9435118778BF}"/>
    <cellStyle name="Normal 2 3" xfId="2" xr:uid="{916C0BBB-4AE3-4BE7-BFC9-FD1F455ED54C}"/>
    <cellStyle name="Normal 6 2 3" xfId="1" xr:uid="{F0135C76-A81A-49F0-A9F6-CFBF0C10E019}"/>
    <cellStyle name="Note 2" xfId="40" xr:uid="{186AD7C3-4228-45A3-89B9-48C5FB32D64C}"/>
    <cellStyle name="Output 2" xfId="41" xr:uid="{8DDD84B2-E20B-4FB5-9D9A-13961F6B337E}"/>
    <cellStyle name="Style 1" xfId="42" xr:uid="{1C694E4D-3ED8-4E65-AC71-6C767F6E6EA8}"/>
    <cellStyle name="Title 2" xfId="43" xr:uid="{040C4CD2-6539-497A-854A-47DC64E98C10}"/>
    <cellStyle name="Total 2" xfId="44" xr:uid="{E82B7005-91F4-41F4-B1CA-4119084C6341}"/>
    <cellStyle name="Warning Text 2" xfId="45" xr:uid="{F4217B59-5C2D-4169-A486-7B0A238228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Martin\AppData\Local\Microsoft\Olk\Attachments\ooa-a5206aa9-6a0b-4030-92a7-cd8759a35125\8b47a7cec471466cc82939089042cc901e7ecf0608c7db8c9b3b387012f7baae\23-24%20Cap%20Close%20v03%20WP%2006-06-2024.xlsx" TargetMode="External"/><Relationship Id="rId1" Type="http://schemas.openxmlformats.org/officeDocument/2006/relationships/externalLinkPath" Target="file:///C:\Users\ZMartin\AppData\Local\Microsoft\Olk\Attachments\ooa-a5206aa9-6a0b-4030-92a7-cd8759a35125\8b47a7cec471466cc82939089042cc901e7ecf0608c7db8c9b3b387012f7baae\23-24%20Cap%20Close%20v03%20WP%2006-06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y Extract"/>
      <sheetName val="Future"/>
      <sheetName val="Appendix 3"/>
      <sheetName val="Temp Financing"/>
      <sheetName val="Appendix 2"/>
      <sheetName val="Appendix WP"/>
      <sheetName val="Spend 06-06-24"/>
      <sheetName val="Tables"/>
    </sheetNames>
    <sheetDataSet>
      <sheetData sheetId="0"/>
      <sheetData sheetId="1"/>
      <sheetData sheetId="2"/>
      <sheetData sheetId="3"/>
      <sheetData sheetId="4">
        <row r="33">
          <cell r="F33">
            <v>38214</v>
          </cell>
        </row>
        <row r="43">
          <cell r="F43">
            <v>6206.33</v>
          </cell>
        </row>
        <row r="45">
          <cell r="F45">
            <v>138644.5</v>
          </cell>
        </row>
        <row r="46">
          <cell r="F46">
            <v>106353.7</v>
          </cell>
        </row>
        <row r="50">
          <cell r="F50">
            <v>29580.25</v>
          </cell>
        </row>
        <row r="53">
          <cell r="F53">
            <v>23050</v>
          </cell>
        </row>
        <row r="61">
          <cell r="F61">
            <v>187289.2</v>
          </cell>
        </row>
        <row r="66">
          <cell r="F66">
            <v>10416.19</v>
          </cell>
        </row>
        <row r="76">
          <cell r="F76">
            <v>79892.320000000007</v>
          </cell>
        </row>
        <row r="77">
          <cell r="F77">
            <v>27141</v>
          </cell>
        </row>
        <row r="85">
          <cell r="F85">
            <v>34342.300000000003</v>
          </cell>
        </row>
        <row r="86">
          <cell r="F86">
            <v>12220.93</v>
          </cell>
        </row>
        <row r="87">
          <cell r="F87">
            <v>71633.039999999994</v>
          </cell>
        </row>
        <row r="88">
          <cell r="F88">
            <v>29202</v>
          </cell>
        </row>
        <row r="89">
          <cell r="F89">
            <v>164352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DE68D-C253-4F79-A9A3-9D94601DF17C}">
  <sheetPr>
    <pageSetUpPr fitToPage="1"/>
  </sheetPr>
  <dimension ref="A1:J61"/>
  <sheetViews>
    <sheetView showGridLines="0" tabSelected="1" zoomScale="85" zoomScaleNormal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20" sqref="H20"/>
    </sheetView>
  </sheetViews>
  <sheetFormatPr defaultRowHeight="12.75"/>
  <cols>
    <col min="1" max="1" width="38.7109375" style="1" bestFit="1" customWidth="1"/>
    <col min="2" max="2" width="12.85546875" style="2" bestFit="1" customWidth="1"/>
    <col min="3" max="3" width="1.5703125" style="2" customWidth="1"/>
    <col min="4" max="6" width="12.28515625" style="2" bestFit="1" customWidth="1"/>
    <col min="7" max="7" width="1.85546875" style="2" customWidth="1"/>
    <col min="8" max="8" width="12.28515625" style="2" bestFit="1" customWidth="1"/>
    <col min="9" max="9" width="4.42578125" style="1" customWidth="1"/>
    <col min="10" max="16384" width="9.140625" style="1"/>
  </cols>
  <sheetData>
    <row r="1" spans="1:10" ht="26.25">
      <c r="A1" s="11" t="s">
        <v>31</v>
      </c>
    </row>
    <row r="2" spans="1:10" s="5" customFormat="1" ht="13.5" customHeight="1">
      <c r="A2" s="3"/>
      <c r="B2" s="4"/>
      <c r="C2" s="4"/>
      <c r="D2" s="4"/>
      <c r="E2" s="4"/>
      <c r="F2" s="4"/>
      <c r="G2" s="4"/>
      <c r="H2" s="4"/>
    </row>
    <row r="3" spans="1:10" s="7" customFormat="1" ht="13.5" customHeight="1">
      <c r="A3" s="6"/>
      <c r="G3" s="1"/>
    </row>
    <row r="4" spans="1:10" s="7" customFormat="1" ht="13.5" customHeight="1">
      <c r="A4" s="6"/>
      <c r="B4" s="8"/>
      <c r="C4" s="8"/>
      <c r="D4" s="18"/>
      <c r="E4" s="44"/>
      <c r="F4" s="44"/>
      <c r="G4" s="18"/>
      <c r="H4" s="18" t="s">
        <v>1</v>
      </c>
    </row>
    <row r="5" spans="1:10" s="7" customFormat="1" ht="13.5" customHeight="1">
      <c r="A5" s="20" t="s">
        <v>34</v>
      </c>
      <c r="B5" s="8"/>
      <c r="C5" s="8"/>
      <c r="D5" s="18" t="s">
        <v>0</v>
      </c>
      <c r="E5" s="9" t="s">
        <v>2</v>
      </c>
      <c r="F5" s="9" t="s">
        <v>3</v>
      </c>
      <c r="G5" s="18"/>
      <c r="H5" s="18" t="s">
        <v>4</v>
      </c>
    </row>
    <row r="6" spans="1:10" s="7" customFormat="1" ht="13.5" customHeight="1">
      <c r="A6" s="14" t="s">
        <v>32</v>
      </c>
      <c r="B6" s="15" t="s">
        <v>33</v>
      </c>
      <c r="C6" s="16"/>
      <c r="D6" s="17"/>
      <c r="E6" s="17"/>
      <c r="F6" s="17"/>
      <c r="G6" s="19"/>
      <c r="H6" s="17"/>
      <c r="J6" s="7" t="s">
        <v>46</v>
      </c>
    </row>
    <row r="7" spans="1:10">
      <c r="A7" s="27" t="s">
        <v>5</v>
      </c>
      <c r="B7" s="45">
        <v>43485</v>
      </c>
      <c r="C7" s="12"/>
      <c r="D7" s="25"/>
      <c r="E7" s="29"/>
      <c r="F7" s="29"/>
      <c r="G7" s="12"/>
      <c r="H7" s="25">
        <f t="shared" ref="H7:H11" si="0">+B7-D7-E7-F7</f>
        <v>43485</v>
      </c>
      <c r="J7" s="1">
        <v>6</v>
      </c>
    </row>
    <row r="8" spans="1:10">
      <c r="A8" s="27" t="s">
        <v>6</v>
      </c>
      <c r="B8" s="46">
        <v>65227</v>
      </c>
      <c r="C8" s="12"/>
      <c r="D8" s="25"/>
      <c r="E8" s="29"/>
      <c r="F8" s="29"/>
      <c r="G8" s="12"/>
      <c r="H8" s="25">
        <f t="shared" si="0"/>
        <v>65227</v>
      </c>
      <c r="J8" s="1">
        <v>6</v>
      </c>
    </row>
    <row r="9" spans="1:10">
      <c r="A9" s="27" t="s">
        <v>7</v>
      </c>
      <c r="B9" s="46">
        <v>50482</v>
      </c>
      <c r="C9" s="24"/>
      <c r="D9" s="25"/>
      <c r="E9" s="29"/>
      <c r="F9" s="29"/>
      <c r="G9" s="24"/>
      <c r="H9" s="25">
        <f t="shared" si="0"/>
        <v>50482</v>
      </c>
      <c r="J9" s="1">
        <v>6</v>
      </c>
    </row>
    <row r="10" spans="1:10">
      <c r="A10" s="27" t="s">
        <v>9</v>
      </c>
      <c r="B10" s="46">
        <v>51966</v>
      </c>
      <c r="C10" s="12"/>
      <c r="D10" s="25"/>
      <c r="E10" s="32"/>
      <c r="F10" s="29"/>
      <c r="G10" s="12"/>
      <c r="H10" s="25">
        <f>+B10-D10-E10-F10</f>
        <v>51966</v>
      </c>
      <c r="J10" s="1">
        <v>4</v>
      </c>
    </row>
    <row r="11" spans="1:10">
      <c r="A11" s="27" t="s">
        <v>8</v>
      </c>
      <c r="B11" s="47">
        <v>24629</v>
      </c>
      <c r="C11" s="12"/>
      <c r="D11" s="25"/>
      <c r="E11" s="29"/>
      <c r="F11" s="29"/>
      <c r="G11" s="12"/>
      <c r="H11" s="25">
        <f t="shared" si="0"/>
        <v>24629</v>
      </c>
      <c r="J11" s="1">
        <v>6</v>
      </c>
    </row>
    <row r="12" spans="1:10">
      <c r="A12" s="28" t="s">
        <v>35</v>
      </c>
      <c r="B12" s="22">
        <f>SUM(B7:B11)</f>
        <v>235789</v>
      </c>
      <c r="C12" s="12"/>
      <c r="D12" s="23">
        <f>SUM(D7:D11)</f>
        <v>0</v>
      </c>
      <c r="E12" s="23">
        <f t="shared" ref="E12:H12" si="1">SUM(E7:E11)</f>
        <v>0</v>
      </c>
      <c r="F12" s="23">
        <f t="shared" si="1"/>
        <v>0</v>
      </c>
      <c r="G12" s="12"/>
      <c r="H12" s="23">
        <f>SUM(H7:H11)</f>
        <v>235789</v>
      </c>
    </row>
    <row r="13" spans="1:10">
      <c r="A13" s="10"/>
      <c r="B13" s="12"/>
      <c r="C13" s="12"/>
      <c r="D13" s="12"/>
      <c r="E13" s="13"/>
      <c r="F13" s="13"/>
      <c r="G13" s="12"/>
      <c r="H13" s="12"/>
    </row>
    <row r="14" spans="1:10" ht="15.75">
      <c r="A14" s="20" t="s">
        <v>36</v>
      </c>
      <c r="B14" s="12"/>
      <c r="C14" s="12"/>
      <c r="D14" s="12"/>
      <c r="E14" s="13"/>
      <c r="F14" s="13"/>
      <c r="G14" s="12"/>
      <c r="H14" s="12"/>
    </row>
    <row r="15" spans="1:10" s="7" customFormat="1" ht="13.5" customHeight="1">
      <c r="A15" s="30" t="s">
        <v>32</v>
      </c>
      <c r="B15" s="15" t="s">
        <v>33</v>
      </c>
      <c r="C15" s="16"/>
      <c r="D15" s="17"/>
      <c r="E15" s="31"/>
      <c r="F15" s="17"/>
      <c r="G15" s="19"/>
      <c r="H15" s="17"/>
    </row>
    <row r="16" spans="1:10" ht="13.5" customHeight="1">
      <c r="A16" s="27" t="s">
        <v>11</v>
      </c>
      <c r="B16" s="46">
        <v>1341368</v>
      </c>
      <c r="C16" s="12"/>
      <c r="D16" s="25">
        <f>+B16</f>
        <v>1341368</v>
      </c>
      <c r="E16" s="32"/>
      <c r="F16" s="29"/>
      <c r="G16" s="12"/>
      <c r="H16" s="25">
        <f>+B16-D16-E16-F16</f>
        <v>0</v>
      </c>
      <c r="J16" s="1">
        <v>50</v>
      </c>
    </row>
    <row r="17" spans="1:10" ht="13.5" customHeight="1">
      <c r="A17" s="27" t="s">
        <v>10</v>
      </c>
      <c r="B17" s="46">
        <v>375006.6</v>
      </c>
      <c r="C17" s="12"/>
      <c r="D17" s="25"/>
      <c r="E17" s="32"/>
      <c r="F17" s="29"/>
      <c r="G17" s="12"/>
      <c r="H17" s="25">
        <f t="shared" ref="H17" si="2">+B17-D17-E17-F17</f>
        <v>375006.6</v>
      </c>
      <c r="J17" s="1">
        <v>25</v>
      </c>
    </row>
    <row r="18" spans="1:10" ht="13.5" customHeight="1">
      <c r="A18" s="33" t="s">
        <v>12</v>
      </c>
      <c r="B18" s="47">
        <f>+'[1]Appendix 2'!F33</f>
        <v>38214</v>
      </c>
      <c r="C18" s="12"/>
      <c r="D18" s="26"/>
      <c r="E18" s="35"/>
      <c r="F18" s="34"/>
      <c r="G18" s="12"/>
      <c r="H18" s="26">
        <f>+B18-D18-E18-F18</f>
        <v>38214</v>
      </c>
      <c r="J18" s="1">
        <v>25</v>
      </c>
    </row>
    <row r="19" spans="1:10">
      <c r="A19" s="21" t="s">
        <v>35</v>
      </c>
      <c r="B19" s="22">
        <f>SUM(B16:B18)</f>
        <v>1754588.6</v>
      </c>
      <c r="C19" s="12"/>
      <c r="D19" s="23">
        <f>SUM(D16:D18)</f>
        <v>1341368</v>
      </c>
      <c r="E19" s="23">
        <f t="shared" ref="E19:F19" si="3">SUM(E16:E18)</f>
        <v>0</v>
      </c>
      <c r="F19" s="23">
        <f t="shared" si="3"/>
        <v>0</v>
      </c>
      <c r="G19" s="12"/>
      <c r="H19" s="23">
        <f>SUM(H16:H18)</f>
        <v>413220.6</v>
      </c>
    </row>
    <row r="20" spans="1:10" s="37" customFormat="1">
      <c r="A20" s="10"/>
      <c r="B20" s="12"/>
      <c r="C20" s="12"/>
      <c r="D20" s="12"/>
      <c r="E20" s="13"/>
      <c r="F20" s="13"/>
      <c r="G20" s="12"/>
      <c r="H20" s="12"/>
    </row>
    <row r="21" spans="1:10" s="37" customFormat="1" ht="15.75">
      <c r="A21" s="49" t="s">
        <v>42</v>
      </c>
      <c r="B21" s="12"/>
      <c r="C21" s="12"/>
      <c r="D21" s="12"/>
      <c r="E21" s="13"/>
      <c r="F21" s="13"/>
      <c r="G21" s="12"/>
      <c r="H21" s="12"/>
    </row>
    <row r="22" spans="1:10" s="7" customFormat="1" ht="13.5" customHeight="1">
      <c r="A22" s="30" t="s">
        <v>32</v>
      </c>
      <c r="B22" s="15" t="s">
        <v>33</v>
      </c>
      <c r="C22" s="16"/>
      <c r="D22" s="17"/>
      <c r="E22" s="17"/>
      <c r="F22" s="17"/>
      <c r="G22" s="19"/>
      <c r="H22" s="17"/>
    </row>
    <row r="23" spans="1:10" s="37" customFormat="1" ht="13.5" customHeight="1">
      <c r="A23" s="37" t="s">
        <v>13</v>
      </c>
      <c r="B23" s="46">
        <v>853430.78</v>
      </c>
      <c r="C23" s="12"/>
      <c r="D23" s="25">
        <f>+B23</f>
        <v>853430.78</v>
      </c>
      <c r="E23" s="29"/>
      <c r="F23" s="29"/>
      <c r="G23" s="12"/>
      <c r="H23" s="25">
        <f>+B23-D23-E23-F23</f>
        <v>0</v>
      </c>
    </row>
    <row r="24" spans="1:10" s="37" customFormat="1">
      <c r="A24" s="21" t="s">
        <v>35</v>
      </c>
      <c r="B24" s="22">
        <f>SUM(B23)</f>
        <v>853430.78</v>
      </c>
      <c r="C24" s="12"/>
      <c r="D24" s="23">
        <f>SUM(D23)</f>
        <v>853430.78</v>
      </c>
      <c r="E24" s="23">
        <f t="shared" ref="E24:F24" si="4">SUM(E23)</f>
        <v>0</v>
      </c>
      <c r="F24" s="23">
        <f t="shared" si="4"/>
        <v>0</v>
      </c>
      <c r="G24" s="12"/>
      <c r="H24" s="23">
        <f>SUM(H23)</f>
        <v>0</v>
      </c>
    </row>
    <row r="25" spans="1:10">
      <c r="A25" s="10"/>
      <c r="B25" s="12"/>
      <c r="C25" s="12"/>
      <c r="D25" s="12"/>
      <c r="E25" s="13"/>
      <c r="F25" s="13"/>
      <c r="G25" s="12"/>
      <c r="H25" s="12"/>
    </row>
    <row r="26" spans="1:10" s="37" customFormat="1" ht="15.75">
      <c r="A26" s="50" t="s">
        <v>43</v>
      </c>
      <c r="B26" s="12"/>
      <c r="C26" s="12"/>
      <c r="D26" s="12"/>
      <c r="E26" s="13"/>
      <c r="F26" s="13"/>
      <c r="G26" s="12"/>
      <c r="H26" s="12"/>
    </row>
    <row r="27" spans="1:10" s="7" customFormat="1" ht="13.5" customHeight="1">
      <c r="A27" s="30" t="s">
        <v>32</v>
      </c>
      <c r="B27" s="15" t="s">
        <v>33</v>
      </c>
      <c r="C27" s="16"/>
      <c r="D27" s="17"/>
      <c r="E27" s="17"/>
      <c r="F27" s="17"/>
      <c r="G27" s="19"/>
      <c r="H27" s="17"/>
    </row>
    <row r="28" spans="1:10">
      <c r="A28" s="1" t="s">
        <v>14</v>
      </c>
      <c r="B28" s="46">
        <f>+'[1]Appendix 2'!F43</f>
        <v>6206.33</v>
      </c>
      <c r="C28" s="12"/>
      <c r="D28" s="25"/>
      <c r="E28" s="29"/>
      <c r="F28" s="29"/>
      <c r="G28" s="12"/>
      <c r="H28" s="25">
        <f t="shared" ref="H28:H40" si="5">+B28-D28-E28-F28</f>
        <v>6206.33</v>
      </c>
      <c r="J28" s="1">
        <v>25</v>
      </c>
    </row>
    <row r="29" spans="1:10">
      <c r="A29" s="36" t="s">
        <v>24</v>
      </c>
      <c r="B29" s="46">
        <f>+'[1]Appendix 2'!F76</f>
        <v>79892.320000000007</v>
      </c>
      <c r="C29" s="12"/>
      <c r="D29" s="25"/>
      <c r="E29" s="29"/>
      <c r="F29" s="29"/>
      <c r="G29" s="12"/>
      <c r="H29" s="25">
        <f>+B29-D29-E29-F29</f>
        <v>79892.320000000007</v>
      </c>
      <c r="J29" s="1">
        <v>25</v>
      </c>
    </row>
    <row r="30" spans="1:10">
      <c r="A30" s="36" t="s">
        <v>25</v>
      </c>
      <c r="B30" s="46">
        <f>+'[1]Appendix 2'!F77</f>
        <v>27141</v>
      </c>
      <c r="C30" s="12"/>
      <c r="D30" s="25"/>
      <c r="E30" s="29"/>
      <c r="F30" s="29"/>
      <c r="G30" s="12"/>
      <c r="H30" s="25">
        <f>+B30-D30-E30-F30</f>
        <v>27141</v>
      </c>
      <c r="J30" s="1">
        <v>25</v>
      </c>
    </row>
    <row r="31" spans="1:10">
      <c r="A31" s="36" t="s">
        <v>19</v>
      </c>
      <c r="B31" s="46">
        <f>+'[1]Appendix 2'!F53</f>
        <v>23050</v>
      </c>
      <c r="C31" s="12"/>
      <c r="D31" s="25"/>
      <c r="E31" s="29"/>
      <c r="F31" s="29"/>
      <c r="G31" s="12"/>
      <c r="H31" s="25">
        <f>+B31-D31-E31-F31</f>
        <v>23050</v>
      </c>
      <c r="J31" s="1">
        <v>10</v>
      </c>
    </row>
    <row r="32" spans="1:10">
      <c r="A32" s="21" t="s">
        <v>35</v>
      </c>
      <c r="B32" s="22">
        <f>SUM(B28:B31)</f>
        <v>136289.65000000002</v>
      </c>
      <c r="C32" s="12"/>
      <c r="D32" s="23">
        <f>SUM(D28:D31)</f>
        <v>0</v>
      </c>
      <c r="E32" s="23">
        <f t="shared" ref="E32:F32" si="6">SUM(E28:E31)</f>
        <v>0</v>
      </c>
      <c r="F32" s="23">
        <f t="shared" si="6"/>
        <v>0</v>
      </c>
      <c r="G32" s="12"/>
      <c r="H32" s="23">
        <f>SUM(H28:H31)</f>
        <v>136289.65000000002</v>
      </c>
    </row>
    <row r="33" spans="1:10">
      <c r="B33" s="12"/>
      <c r="C33" s="12"/>
      <c r="D33" s="12"/>
      <c r="E33" s="13"/>
      <c r="F33" s="13"/>
      <c r="G33" s="12"/>
      <c r="H33" s="12"/>
    </row>
    <row r="34" spans="1:10" s="37" customFormat="1" ht="15.75">
      <c r="A34" s="51" t="s">
        <v>44</v>
      </c>
      <c r="B34" s="12"/>
      <c r="C34" s="12"/>
      <c r="D34" s="12"/>
      <c r="E34" s="13"/>
      <c r="F34" s="13"/>
      <c r="G34" s="12"/>
      <c r="H34" s="12"/>
    </row>
    <row r="35" spans="1:10" s="7" customFormat="1" ht="13.5" customHeight="1">
      <c r="A35" s="14" t="s">
        <v>32</v>
      </c>
      <c r="B35" s="15" t="s">
        <v>33</v>
      </c>
      <c r="C35" s="16"/>
      <c r="D35" s="17"/>
      <c r="E35" s="17"/>
      <c r="F35" s="17"/>
      <c r="G35" s="19"/>
      <c r="H35" s="17"/>
    </row>
    <row r="36" spans="1:10">
      <c r="A36" s="1" t="s">
        <v>16</v>
      </c>
      <c r="B36" s="46">
        <f>+'[1]Appendix 2'!F46</f>
        <v>106353.7</v>
      </c>
      <c r="C36" s="12"/>
      <c r="D36" s="25"/>
      <c r="E36" s="29"/>
      <c r="F36" s="29"/>
      <c r="G36" s="12"/>
      <c r="H36" s="25">
        <f>+B36-D36-E36-F36</f>
        <v>106353.7</v>
      </c>
      <c r="J36" s="1">
        <v>5</v>
      </c>
    </row>
    <row r="37" spans="1:10">
      <c r="A37" s="36" t="s">
        <v>18</v>
      </c>
      <c r="B37" s="46">
        <f>+'[1]Appendix 2'!F86</f>
        <v>12220.93</v>
      </c>
      <c r="C37" s="12"/>
      <c r="D37" s="25"/>
      <c r="E37" s="29"/>
      <c r="F37" s="29"/>
      <c r="G37" s="12"/>
      <c r="H37" s="25">
        <f t="shared" si="5"/>
        <v>12220.93</v>
      </c>
      <c r="J37" s="1">
        <v>5</v>
      </c>
    </row>
    <row r="38" spans="1:10">
      <c r="A38" s="36" t="s">
        <v>28</v>
      </c>
      <c r="B38" s="46">
        <f>+'[1]Appendix 2'!F87</f>
        <v>71633.039999999994</v>
      </c>
      <c r="C38" s="12"/>
      <c r="D38" s="25"/>
      <c r="E38" s="29"/>
      <c r="F38" s="29"/>
      <c r="G38" s="12"/>
      <c r="H38" s="25">
        <f>+B38-D38-E38-F38</f>
        <v>71633.039999999994</v>
      </c>
      <c r="J38" s="1">
        <v>5</v>
      </c>
    </row>
    <row r="39" spans="1:10" s="37" customFormat="1" ht="15">
      <c r="A39" s="48" t="s">
        <v>26</v>
      </c>
      <c r="B39" s="46">
        <v>91144.84</v>
      </c>
      <c r="C39" s="12"/>
      <c r="D39" s="25"/>
      <c r="E39" s="29"/>
      <c r="F39" s="29"/>
      <c r="G39" s="12"/>
      <c r="H39" s="25">
        <f>+B39-D39-E39-F39</f>
        <v>91144.84</v>
      </c>
      <c r="J39" s="37">
        <v>5</v>
      </c>
    </row>
    <row r="40" spans="1:10">
      <c r="A40" s="36" t="s">
        <v>21</v>
      </c>
      <c r="B40" s="46">
        <f>+'[1]Appendix 2'!F61</f>
        <v>187289.2</v>
      </c>
      <c r="C40" s="12"/>
      <c r="D40" s="25">
        <f>+B40</f>
        <v>187289.2</v>
      </c>
      <c r="E40" s="29"/>
      <c r="F40" s="29"/>
      <c r="G40" s="12"/>
      <c r="H40" s="25">
        <f t="shared" si="5"/>
        <v>0</v>
      </c>
    </row>
    <row r="41" spans="1:10">
      <c r="A41" s="36" t="s">
        <v>30</v>
      </c>
      <c r="B41" s="46">
        <f>+'[1]Appendix 2'!F89</f>
        <v>164352</v>
      </c>
      <c r="C41" s="12"/>
      <c r="D41" s="25"/>
      <c r="E41" s="29"/>
      <c r="F41" s="29"/>
      <c r="G41" s="12"/>
      <c r="H41" s="25">
        <f>+B41-D41-E41-F41</f>
        <v>164352</v>
      </c>
      <c r="J41" s="1">
        <v>5</v>
      </c>
    </row>
    <row r="42" spans="1:10">
      <c r="A42" s="36" t="s">
        <v>22</v>
      </c>
      <c r="B42" s="46">
        <f>+'[1]Appendix 2'!F66</f>
        <v>10416.19</v>
      </c>
      <c r="C42" s="12"/>
      <c r="D42" s="25"/>
      <c r="E42" s="29"/>
      <c r="F42" s="29"/>
      <c r="G42" s="12"/>
      <c r="H42" s="25">
        <f t="shared" ref="H42:H51" si="7">+B42-D42-E42-F42</f>
        <v>10416.19</v>
      </c>
      <c r="J42" s="1">
        <v>5</v>
      </c>
    </row>
    <row r="43" spans="1:10">
      <c r="A43" s="36" t="s">
        <v>23</v>
      </c>
      <c r="B43" s="46">
        <v>2492.5</v>
      </c>
      <c r="C43" s="12"/>
      <c r="D43" s="25"/>
      <c r="E43" s="29"/>
      <c r="F43" s="29"/>
      <c r="G43" s="12"/>
      <c r="H43" s="25">
        <f t="shared" si="7"/>
        <v>2492.5</v>
      </c>
      <c r="J43" s="1">
        <v>5</v>
      </c>
    </row>
    <row r="44" spans="1:10">
      <c r="A44" s="28" t="s">
        <v>35</v>
      </c>
      <c r="B44" s="22">
        <f>SUM(B36:B43)</f>
        <v>645902.39999999991</v>
      </c>
      <c r="C44" s="12"/>
      <c r="D44" s="23">
        <f>SUM(D36:D43)</f>
        <v>187289.2</v>
      </c>
      <c r="E44" s="23">
        <f t="shared" ref="E44:F44" si="8">SUM(E36:E43)</f>
        <v>0</v>
      </c>
      <c r="F44" s="23">
        <f t="shared" si="8"/>
        <v>0</v>
      </c>
      <c r="G44" s="12"/>
      <c r="H44" s="23">
        <f>SUM(H36:H43)</f>
        <v>458613.2</v>
      </c>
    </row>
    <row r="45" spans="1:10">
      <c r="B45" s="12"/>
      <c r="C45" s="12"/>
      <c r="D45" s="12"/>
      <c r="E45" s="13"/>
      <c r="F45" s="13"/>
      <c r="G45" s="12"/>
      <c r="H45" s="12"/>
    </row>
    <row r="46" spans="1:10" s="37" customFormat="1" ht="15.75">
      <c r="A46" s="52" t="s">
        <v>45</v>
      </c>
      <c r="B46" s="12"/>
      <c r="C46" s="12"/>
      <c r="D46" s="12"/>
      <c r="E46" s="13"/>
      <c r="F46" s="13"/>
      <c r="G46" s="12"/>
      <c r="H46" s="12"/>
    </row>
    <row r="47" spans="1:10" s="7" customFormat="1" ht="13.5" customHeight="1">
      <c r="A47" s="14" t="s">
        <v>32</v>
      </c>
      <c r="B47" s="15" t="s">
        <v>33</v>
      </c>
      <c r="C47" s="16"/>
      <c r="D47" s="17"/>
      <c r="E47" s="17"/>
      <c r="F47" s="17"/>
      <c r="G47" s="19"/>
      <c r="H47" s="17"/>
    </row>
    <row r="48" spans="1:10">
      <c r="A48" s="1" t="s">
        <v>15</v>
      </c>
      <c r="B48" s="46">
        <f>+'[1]Appendix 2'!F45</f>
        <v>138644.5</v>
      </c>
      <c r="C48" s="12"/>
      <c r="D48" s="25"/>
      <c r="E48" s="29"/>
      <c r="F48" s="29"/>
      <c r="G48" s="12"/>
      <c r="H48" s="25">
        <f>+B48-D48-E48-F48</f>
        <v>138644.5</v>
      </c>
      <c r="J48" s="1">
        <v>7</v>
      </c>
    </row>
    <row r="49" spans="1:10">
      <c r="A49" s="1" t="s">
        <v>17</v>
      </c>
      <c r="B49" s="46">
        <f>+'[1]Appendix 2'!F50</f>
        <v>29580.25</v>
      </c>
      <c r="C49" s="12"/>
      <c r="D49" s="25"/>
      <c r="E49" s="29"/>
      <c r="F49" s="29"/>
      <c r="G49" s="12"/>
      <c r="H49" s="25">
        <f>+B49-D49-E49-F49</f>
        <v>29580.25</v>
      </c>
      <c r="J49" s="1">
        <v>5</v>
      </c>
    </row>
    <row r="50" spans="1:10">
      <c r="A50" s="36" t="s">
        <v>27</v>
      </c>
      <c r="B50" s="46">
        <f>+'[1]Appendix 2'!F85</f>
        <v>34342.300000000003</v>
      </c>
      <c r="C50" s="12"/>
      <c r="D50" s="25"/>
      <c r="E50" s="29"/>
      <c r="F50" s="29"/>
      <c r="G50" s="12"/>
      <c r="H50" s="25">
        <f t="shared" si="7"/>
        <v>34342.300000000003</v>
      </c>
      <c r="J50" s="1">
        <v>10</v>
      </c>
    </row>
    <row r="51" spans="1:10">
      <c r="A51" s="36" t="s">
        <v>29</v>
      </c>
      <c r="B51" s="46">
        <f>+'[1]Appendix 2'!F88</f>
        <v>29202</v>
      </c>
      <c r="C51" s="12"/>
      <c r="D51" s="25"/>
      <c r="E51" s="29"/>
      <c r="F51" s="29"/>
      <c r="G51" s="12"/>
      <c r="H51" s="25">
        <f t="shared" si="7"/>
        <v>29202</v>
      </c>
      <c r="J51" s="1">
        <v>7</v>
      </c>
    </row>
    <row r="52" spans="1:10">
      <c r="A52" s="36" t="s">
        <v>20</v>
      </c>
      <c r="B52" s="46">
        <v>24745</v>
      </c>
      <c r="C52" s="12"/>
      <c r="D52" s="25"/>
      <c r="E52" s="29"/>
      <c r="F52" s="29"/>
      <c r="G52" s="12"/>
      <c r="H52" s="25">
        <f>+B52-D52-E52-F52</f>
        <v>24745</v>
      </c>
      <c r="J52" s="1">
        <v>5</v>
      </c>
    </row>
    <row r="53" spans="1:10">
      <c r="A53" s="28" t="s">
        <v>35</v>
      </c>
      <c r="B53" s="22">
        <f>SUM(B48:B52)</f>
        <v>256514.05</v>
      </c>
      <c r="C53" s="12"/>
      <c r="D53" s="23">
        <f>SUM(D48:D52)</f>
        <v>0</v>
      </c>
      <c r="E53" s="23">
        <f t="shared" ref="E53:F53" si="9">SUM(E48:E52)</f>
        <v>0</v>
      </c>
      <c r="F53" s="23">
        <f t="shared" si="9"/>
        <v>0</v>
      </c>
      <c r="G53" s="12"/>
      <c r="H53" s="23">
        <f>SUM(H48:H52)</f>
        <v>256514.05</v>
      </c>
    </row>
    <row r="55" spans="1:10">
      <c r="A55" s="28" t="s">
        <v>37</v>
      </c>
      <c r="B55" s="22">
        <f>B12+B19+B32+B44+B53+B24</f>
        <v>3882514.4799999995</v>
      </c>
      <c r="C55" s="12"/>
      <c r="D55" s="23">
        <f>D12+D19+D32+D44+D53+D24</f>
        <v>2382087.98</v>
      </c>
      <c r="E55" s="23">
        <f t="shared" ref="E55:F55" si="10">E12+E19+E32+E44+E53+E24</f>
        <v>0</v>
      </c>
      <c r="F55" s="23">
        <f t="shared" si="10"/>
        <v>0</v>
      </c>
      <c r="G55" s="12"/>
      <c r="H55" s="23">
        <f>H12+H19+H32+H44+H53+H24</f>
        <v>1500426.5</v>
      </c>
    </row>
    <row r="56" spans="1:10" ht="13.5" thickBot="1"/>
    <row r="57" spans="1:10">
      <c r="A57" s="38" t="s">
        <v>38</v>
      </c>
      <c r="B57" s="39">
        <f>D55</f>
        <v>2382087.98</v>
      </c>
    </row>
    <row r="58" spans="1:10">
      <c r="A58" s="40" t="s">
        <v>39</v>
      </c>
      <c r="B58" s="41">
        <f>E55</f>
        <v>0</v>
      </c>
    </row>
    <row r="59" spans="1:10">
      <c r="A59" s="40" t="s">
        <v>40</v>
      </c>
      <c r="B59" s="41">
        <f>F55</f>
        <v>0</v>
      </c>
    </row>
    <row r="60" spans="1:10">
      <c r="A60" s="40" t="s">
        <v>41</v>
      </c>
      <c r="B60" s="41">
        <f>H55</f>
        <v>1500426.5</v>
      </c>
    </row>
    <row r="61" spans="1:10" ht="13.5" thickBot="1">
      <c r="A61" s="42"/>
      <c r="B61" s="43">
        <f>SUM(B57:B60)</f>
        <v>3882514.48</v>
      </c>
    </row>
  </sheetData>
  <pageMargins left="0.94488188976377963" right="0.15748031496062992" top="0.59055118110236227" bottom="0.78740157480314965" header="0.31496062992125984" footer="0.11811023622047245"/>
  <pageSetup paperSize="9" scale="57" orientation="portrait" r:id="rId1"/>
  <headerFooter alignWithMargins="0">
    <oddHeader>&amp;R&amp;"Arial,Bold"&amp;14&amp;A</oddHeader>
    <oddFooter>&amp;L&amp;Z&amp;F: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 Financing</vt:lpstr>
      <vt:lpstr>'Temp Financing'!Print_Area</vt:lpstr>
    </vt:vector>
  </TitlesOfParts>
  <Company>Hereford &amp; Worcester Fire and Rescue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Zoe</dc:creator>
  <cp:lastModifiedBy>Martin, Zoe</cp:lastModifiedBy>
  <dcterms:created xsi:type="dcterms:W3CDTF">2026-02-02T11:41:47Z</dcterms:created>
  <dcterms:modified xsi:type="dcterms:W3CDTF">2026-02-02T14:55:40Z</dcterms:modified>
</cp:coreProperties>
</file>